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Users\GUS CODASI\Desktop\"/>
    </mc:Choice>
  </mc:AlternateContent>
  <bookViews>
    <workbookView xWindow="-120" yWindow="-120" windowWidth="29040" windowHeight="15840" tabRatio="840" activeTab="4"/>
  </bookViews>
  <sheets>
    <sheet name="Introducción" sheetId="1" r:id="rId1"/>
    <sheet name="ÍNDICE" sheetId="3" r:id="rId2"/>
    <sheet name="MES A COMPROBAR FED" sheetId="4" r:id="rId3"/>
    <sheet name="PG" sheetId="17" r:id="rId4"/>
    <sheet name="RESUMEN AF" sheetId="12" r:id="rId5"/>
    <sheet name="1. REM-NUM" sheetId="5" r:id="rId6"/>
    <sheet name="2. MED" sheetId="6" r:id="rId7"/>
    <sheet name="3.PYP" sheetId="7" r:id="rId8"/>
    <sheet name="4.GO-TES" sheetId="9" state="hidden" r:id="rId9"/>
    <sheet name="4 GO-NUM" sheetId="8" r:id="rId10"/>
    <sheet name="4.1 GO-ESP" sheetId="10" r:id="rId11"/>
    <sheet name="4.2 GO CyM y SIS" sheetId="14" r:id="rId12"/>
    <sheet name="4.3 33900 NUM" sheetId="18" r:id="rId13"/>
    <sheet name="CONCILIACIÓN-MED_25301" sheetId="15" r:id="rId14"/>
    <sheet name="Detalle" sheetId="16" r:id="rId15"/>
  </sheets>
  <externalReferences>
    <externalReference r:id="rId16"/>
    <externalReference r:id="rId17"/>
  </externalReferences>
  <definedNames>
    <definedName name="\a">#N/A</definedName>
    <definedName name="\b">#N/A</definedName>
    <definedName name="_xlnm._FilterDatabase" localSheetId="5" hidden="1">'1. REM-NUM'!$A$14:$CO$55</definedName>
    <definedName name="_xlnm._FilterDatabase" localSheetId="14" hidden="1">Detalle!$A$11:$EW$95</definedName>
    <definedName name="Algo">#REF!</definedName>
    <definedName name="_xlnm.Print_Area" localSheetId="5">'1. REM-NUM'!$Z$1:$AI$63</definedName>
    <definedName name="_xlnm.Print_Area" localSheetId="6">'2. MED'!$W$1:$AC$68</definedName>
    <definedName name="_xlnm.Print_Area" localSheetId="7">'3.PYP'!$W$1:$AC$57</definedName>
    <definedName name="_xlnm.Print_Area" localSheetId="9">'4 GO-NUM'!$W$1:$AC$89</definedName>
    <definedName name="_xlnm.Print_Area" localSheetId="10">'4.1 GO-ESP'!$W$1:$AC$89</definedName>
    <definedName name="_xlnm.Print_Area" localSheetId="11">'4.2 GO CyM y SIS'!$A$1:$F$91</definedName>
    <definedName name="_xlnm.Print_Area" localSheetId="12">'4.3 33900 NUM'!$AN$2:$AU$64</definedName>
    <definedName name="_xlnm.Print_Area" localSheetId="8">'4.GO-TES'!$W$1:$AC$89</definedName>
    <definedName name="_xlnm.Print_Area" localSheetId="13">'CONCILIACIÓN-MED_25301'!$B$2:$L$41</definedName>
    <definedName name="_xlnm.Print_Area" localSheetId="14">Detalle!$A$9:$I$93</definedName>
    <definedName name="_xlnm.Print_Area" localSheetId="3">PG!$A$1:$H$32</definedName>
    <definedName name="_xlnm.Print_Area" localSheetId="4">'RESUMEN AF'!$A$1:$M$39</definedName>
    <definedName name="_xlnm.Database">#REF!</definedName>
    <definedName name="CHIAPAS">#REF!</definedName>
    <definedName name="Clasificación" localSheetId="6">#REF!</definedName>
    <definedName name="Clasificación" localSheetId="10">#REF!</definedName>
    <definedName name="Clasificación" localSheetId="11">#REF!</definedName>
    <definedName name="Clasificación" localSheetId="8">#REF!</definedName>
    <definedName name="Clasificación" localSheetId="13">#REF!</definedName>
    <definedName name="Clasificación" localSheetId="3">#REF!</definedName>
    <definedName name="Clasificación">#REF!</definedName>
    <definedName name="DES">#REF!</definedName>
    <definedName name="DF">#REF!</definedName>
    <definedName name="dfd">#REF!</definedName>
    <definedName name="djfjdlfjks">#REF!</definedName>
    <definedName name="e">'[1]Distrito Federal'!$A$1:$IU$12</definedName>
    <definedName name="ENTIDAD">[2]ENTIDADES!$A$1:$A$32</definedName>
    <definedName name="Excel_BuiltIn_Print_Area_1_1_1">#REF!</definedName>
    <definedName name="Excel_BuiltIn_Print_Area_2_1_1">#REF!</definedName>
    <definedName name="Excel_BuiltIn_Print_Area_2_1_1_1">#REF!</definedName>
    <definedName name="Excel_BuiltIn_Print_Area_2_1_1_1_1">#REF!</definedName>
    <definedName name="Excel_BuiltIn_Print_Area_2_1_1_1_1_1">"$#REF!.$A$1:$AD$32"</definedName>
    <definedName name="Excel_BuiltIn_Print_Area_2_1_1_1_1_1_1">"$#REF!.$A$1:$AA$32"</definedName>
    <definedName name="Excel_BuiltIn_Print_Area_2_2">'[1]Distrito Federal'!$A$1:$M$36</definedName>
    <definedName name="Excel_BuiltIn_Print_Area_3_1">"$#REF!.$A$1:$O$29"</definedName>
    <definedName name="Excel_BuiltIn_Print_Area_3_1_1">"$#REF!.$A$1:$O$32"</definedName>
    <definedName name="Excel_BuiltIn_Print_Area_5_1">"$#REF!.$A$1:$N$20"</definedName>
    <definedName name="Excel_BuiltIn_Print_Area_5_1_1">"$#REF!.$A$1:$N$71"</definedName>
    <definedName name="Excel_BuiltIn_Print_Area_5_1_1_1">"$#REF!.$A$1:$N$71"</definedName>
    <definedName name="Excel_BuiltIn_Print_Area_6_1">#REF!</definedName>
    <definedName name="Excel_BuiltIn_Print_Area_6_1_1">#REF!</definedName>
    <definedName name="Excel_BuiltIn_Print_Titles_2_1">"$#REF!.$A$8:$IV$9"</definedName>
    <definedName name="Excel_BuiltIn_Print_Titles_2_1_1">"$#REF!.$A$8:$IV$9"</definedName>
    <definedName name="Excel_BuiltIn_Print_Titles_3">"$#REF!.$A$8:$IV$9"</definedName>
    <definedName name="fjdlfjdls">#REF!</definedName>
    <definedName name="Imprimir_área_IM">#REF!</definedName>
    <definedName name="JGKDFJGFDS">#REF!</definedName>
    <definedName name="leo">#REF!</definedName>
    <definedName name="organigrama">#REF!</definedName>
    <definedName name="q">#REF!</definedName>
    <definedName name="sdgf">#REF!</definedName>
    <definedName name="sss">#REF!</definedName>
    <definedName name="Status">#REF!</definedName>
    <definedName name="status1">#REF!</definedName>
    <definedName name="_xlnm.Print_Titles" localSheetId="5">'1. REM-NUM'!$12:$14</definedName>
    <definedName name="_xlnm.Print_Titles" localSheetId="6">'2. MED'!$9:$9</definedName>
    <definedName name="_xlnm.Print_Titles" localSheetId="7">'3.PYP'!$7:$7</definedName>
    <definedName name="_xlnm.Print_Titles" localSheetId="9">'4 GO-NUM'!$10:$11</definedName>
    <definedName name="_xlnm.Print_Titles" localSheetId="10">'4.1 GO-ESP'!$10:$11</definedName>
    <definedName name="_xlnm.Print_Titles" localSheetId="11">'4.2 GO CyM y SIS'!$12:$13</definedName>
    <definedName name="_xlnm.Print_Titles" localSheetId="8">'4.GO-TES'!$10:$11</definedName>
    <definedName name="_xlnm.Print_Titles" localSheetId="13">'CONCILIACIÓN-MED_25301'!$1:$10</definedName>
    <definedName name="_xlnm.Print_Titles" localSheetId="14">Detalle!$10:$10</definedName>
    <definedName name="wd">#REF!</definedName>
    <definedName name="XSC">#REF!</definedName>
    <definedName name="Z_F1D24DD1_585A_4954_8468_251718BBBD97_.wvu.Cols" localSheetId="14" hidden="1">Detalle!$AA:$AB,Detalle!$CO:$EV</definedName>
    <definedName name="Z_F1D24DD1_585A_4954_8468_251718BBBD97_.wvu.FilterData" localSheetId="5" hidden="1">'1. REM-NUM'!$A$14:$CO$55</definedName>
    <definedName name="Z_F1D24DD1_585A_4954_8468_251718BBBD97_.wvu.FilterData" localSheetId="14" hidden="1">Detalle!$A$11:$EV$95</definedName>
    <definedName name="Z_F1D24DD1_585A_4954_8468_251718BBBD97_.wvu.PrintArea" localSheetId="5" hidden="1">'1. REM-NUM'!$Z$1:$AI$63</definedName>
    <definedName name="Z_F1D24DD1_585A_4954_8468_251718BBBD97_.wvu.PrintArea" localSheetId="6" hidden="1">'2. MED'!$W$1:$AC$68</definedName>
    <definedName name="Z_F1D24DD1_585A_4954_8468_251718BBBD97_.wvu.PrintArea" localSheetId="7" hidden="1">'3.PYP'!$W$1:$AC$57</definedName>
    <definedName name="Z_F1D24DD1_585A_4954_8468_251718BBBD97_.wvu.PrintArea" localSheetId="9" hidden="1">'4 GO-NUM'!$W$1:$AC$89</definedName>
    <definedName name="Z_F1D24DD1_585A_4954_8468_251718BBBD97_.wvu.PrintArea" localSheetId="10" hidden="1">'4.1 GO-ESP'!$W$1:$AC$89</definedName>
    <definedName name="Z_F1D24DD1_585A_4954_8468_251718BBBD97_.wvu.PrintArea" localSheetId="11" hidden="1">'4.2 GO CyM y SIS'!$A$1:$F$91</definedName>
    <definedName name="Z_F1D24DD1_585A_4954_8468_251718BBBD97_.wvu.PrintArea" localSheetId="8" hidden="1">'4.GO-TES'!$W$1:$AC$89</definedName>
    <definedName name="Z_F1D24DD1_585A_4954_8468_251718BBBD97_.wvu.PrintArea" localSheetId="13" hidden="1">'CONCILIACIÓN-MED_25301'!$A$1:$L$41</definedName>
    <definedName name="Z_F1D24DD1_585A_4954_8468_251718BBBD97_.wvu.PrintArea" localSheetId="14" hidden="1">Detalle!$A$9:$I$93</definedName>
    <definedName name="Z_F1D24DD1_585A_4954_8468_251718BBBD97_.wvu.PrintArea" localSheetId="3" hidden="1">PG!$A$1:$H$32</definedName>
    <definedName name="Z_F1D24DD1_585A_4954_8468_251718BBBD97_.wvu.PrintArea" localSheetId="4" hidden="1">'RESUMEN AF'!$A$1:$M$39</definedName>
    <definedName name="Z_F1D24DD1_585A_4954_8468_251718BBBD97_.wvu.PrintTitles" localSheetId="5" hidden="1">'1. REM-NUM'!$12:$14</definedName>
    <definedName name="Z_F1D24DD1_585A_4954_8468_251718BBBD97_.wvu.PrintTitles" localSheetId="6" hidden="1">'2. MED'!$9:$9</definedName>
    <definedName name="Z_F1D24DD1_585A_4954_8468_251718BBBD97_.wvu.PrintTitles" localSheetId="7" hidden="1">'3.PYP'!$7:$7</definedName>
    <definedName name="Z_F1D24DD1_585A_4954_8468_251718BBBD97_.wvu.PrintTitles" localSheetId="9" hidden="1">'4 GO-NUM'!$10:$11</definedName>
    <definedName name="Z_F1D24DD1_585A_4954_8468_251718BBBD97_.wvu.PrintTitles" localSheetId="10" hidden="1">'4.1 GO-ESP'!$10:$11</definedName>
    <definedName name="Z_F1D24DD1_585A_4954_8468_251718BBBD97_.wvu.PrintTitles" localSheetId="11" hidden="1">'4.2 GO CyM y SIS'!$12:$13</definedName>
    <definedName name="Z_F1D24DD1_585A_4954_8468_251718BBBD97_.wvu.PrintTitles" localSheetId="8" hidden="1">'4.GO-TES'!$10:$11</definedName>
    <definedName name="Z_F1D24DD1_585A_4954_8468_251718BBBD97_.wvu.PrintTitles" localSheetId="13" hidden="1">'CONCILIACIÓN-MED_25301'!$1:$10</definedName>
    <definedName name="Z_F1D24DD1_585A_4954_8468_251718BBBD97_.wvu.PrintTitles" localSheetId="14" hidden="1">Detalle!$10:$10</definedName>
  </definedNames>
  <calcPr calcId="181029"/>
  <customWorkbookViews>
    <customWorkbookView name="Angela Montserrat Dávila Moreno - Vista personalizada" guid="{F1D24DD1-585A-4954-8468-251718BBBD97}" mergeInterval="0" personalView="1" maximized="1" xWindow="-8" yWindow="-8" windowWidth="1296" windowHeight="1000" tabRatio="886" activeSheetId="1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2" i="18" l="1"/>
  <c r="AN42" i="18"/>
  <c r="AO42" i="18"/>
  <c r="AQ42" i="18"/>
  <c r="BS42" i="18"/>
  <c r="BT42" i="18"/>
  <c r="BV42" i="18" s="1"/>
  <c r="BX42" i="18" s="1"/>
  <c r="BZ42" i="18" s="1"/>
  <c r="CB42" i="18" s="1"/>
  <c r="CD42" i="18" s="1"/>
  <c r="CF42" i="18" s="1"/>
  <c r="CH42" i="18" s="1"/>
  <c r="CJ42" i="18" s="1"/>
  <c r="CL42" i="18" s="1"/>
  <c r="CN42" i="18" s="1"/>
  <c r="CP42" i="18" s="1"/>
  <c r="CR42" i="18" s="1"/>
  <c r="CT42" i="18" s="1"/>
  <c r="CV42" i="18" s="1"/>
  <c r="CX42" i="18" s="1"/>
  <c r="BU42" i="18"/>
  <c r="BW42" i="18"/>
  <c r="BY42" i="18"/>
  <c r="CA42" i="18" s="1"/>
  <c r="CC42" i="18" s="1"/>
  <c r="CE42" i="18" s="1"/>
  <c r="CG42" i="18" s="1"/>
  <c r="CI42" i="18" s="1"/>
  <c r="CK42" i="18" s="1"/>
  <c r="CM42" i="18" s="1"/>
  <c r="CO42" i="18" s="1"/>
  <c r="CQ42" i="18" s="1"/>
  <c r="CS42" i="18" s="1"/>
  <c r="CU42" i="18" s="1"/>
  <c r="CW42" i="18" s="1"/>
  <c r="BT43" i="18" l="1"/>
  <c r="BV43" i="18" s="1"/>
  <c r="BX43" i="18" s="1"/>
  <c r="BZ43" i="18" s="1"/>
  <c r="CB43" i="18" s="1"/>
  <c r="CD43" i="18" s="1"/>
  <c r="CF43" i="18" s="1"/>
  <c r="CH43" i="18" s="1"/>
  <c r="CJ43" i="18" s="1"/>
  <c r="CL43" i="18" s="1"/>
  <c r="CN43" i="18" s="1"/>
  <c r="CP43" i="18" s="1"/>
  <c r="CR43" i="18" s="1"/>
  <c r="CT43" i="18" s="1"/>
  <c r="CV43" i="18" s="1"/>
  <c r="CX43" i="18" s="1"/>
  <c r="BS43" i="18"/>
  <c r="BU43" i="18" s="1"/>
  <c r="BW43" i="18" s="1"/>
  <c r="BY43" i="18" s="1"/>
  <c r="CA43" i="18" s="1"/>
  <c r="CC43" i="18" s="1"/>
  <c r="CE43" i="18" s="1"/>
  <c r="CG43" i="18" s="1"/>
  <c r="CI43" i="18" s="1"/>
  <c r="CK43" i="18" s="1"/>
  <c r="CM43" i="18" s="1"/>
  <c r="CO43" i="18" s="1"/>
  <c r="CQ43" i="18" s="1"/>
  <c r="CS43" i="18" s="1"/>
  <c r="CU43" i="18" s="1"/>
  <c r="CW43" i="18" s="1"/>
  <c r="AS64" i="18" l="1"/>
  <c r="AN64" i="18"/>
  <c r="AS63" i="18"/>
  <c r="AN63" i="18"/>
  <c r="AT54" i="18"/>
  <c r="AK54" i="18"/>
  <c r="AJ54" i="18"/>
  <c r="AI54" i="18"/>
  <c r="AH54" i="18"/>
  <c r="AG54" i="18"/>
  <c r="AF54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D54" i="18"/>
  <c r="BT53" i="18"/>
  <c r="BV53" i="18" s="1"/>
  <c r="BX53" i="18" s="1"/>
  <c r="BZ53" i="18" s="1"/>
  <c r="CB53" i="18" s="1"/>
  <c r="CD53" i="18" s="1"/>
  <c r="CF53" i="18" s="1"/>
  <c r="CH53" i="18" s="1"/>
  <c r="CJ53" i="18" s="1"/>
  <c r="CL53" i="18" s="1"/>
  <c r="CN53" i="18" s="1"/>
  <c r="CP53" i="18" s="1"/>
  <c r="CR53" i="18" s="1"/>
  <c r="CT53" i="18" s="1"/>
  <c r="CV53" i="18" s="1"/>
  <c r="CX53" i="18" s="1"/>
  <c r="BS53" i="18"/>
  <c r="BU53" i="18" s="1"/>
  <c r="BW53" i="18" s="1"/>
  <c r="BY53" i="18" s="1"/>
  <c r="CA53" i="18" s="1"/>
  <c r="CC53" i="18" s="1"/>
  <c r="CE53" i="18" s="1"/>
  <c r="CG53" i="18" s="1"/>
  <c r="CI53" i="18" s="1"/>
  <c r="CK53" i="18" s="1"/>
  <c r="CM53" i="18" s="1"/>
  <c r="CO53" i="18" s="1"/>
  <c r="CQ53" i="18" s="1"/>
  <c r="CS53" i="18" s="1"/>
  <c r="CU53" i="18" s="1"/>
  <c r="CW53" i="18" s="1"/>
  <c r="AQ53" i="18"/>
  <c r="AO53" i="18"/>
  <c r="AN53" i="18"/>
  <c r="E53" i="18"/>
  <c r="BT52" i="18"/>
  <c r="BV52" i="18" s="1"/>
  <c r="BX52" i="18" s="1"/>
  <c r="BZ52" i="18" s="1"/>
  <c r="CB52" i="18" s="1"/>
  <c r="CD52" i="18" s="1"/>
  <c r="CF52" i="18" s="1"/>
  <c r="CH52" i="18" s="1"/>
  <c r="CJ52" i="18" s="1"/>
  <c r="CL52" i="18" s="1"/>
  <c r="CN52" i="18" s="1"/>
  <c r="CP52" i="18" s="1"/>
  <c r="CR52" i="18" s="1"/>
  <c r="CT52" i="18" s="1"/>
  <c r="CV52" i="18" s="1"/>
  <c r="CX52" i="18" s="1"/>
  <c r="BS52" i="18"/>
  <c r="BU52" i="18" s="1"/>
  <c r="BW52" i="18" s="1"/>
  <c r="BY52" i="18" s="1"/>
  <c r="CA52" i="18" s="1"/>
  <c r="CC52" i="18" s="1"/>
  <c r="CE52" i="18" s="1"/>
  <c r="CG52" i="18" s="1"/>
  <c r="CI52" i="18" s="1"/>
  <c r="CK52" i="18" s="1"/>
  <c r="CM52" i="18" s="1"/>
  <c r="CO52" i="18" s="1"/>
  <c r="CQ52" i="18" s="1"/>
  <c r="CS52" i="18" s="1"/>
  <c r="CU52" i="18" s="1"/>
  <c r="CW52" i="18" s="1"/>
  <c r="AQ52" i="18"/>
  <c r="AO52" i="18"/>
  <c r="AN52" i="18"/>
  <c r="E52" i="18"/>
  <c r="AN51" i="18"/>
  <c r="BS51" i="18" s="1"/>
  <c r="AT49" i="18"/>
  <c r="AK49" i="18"/>
  <c r="AJ49" i="18"/>
  <c r="AI49" i="18"/>
  <c r="AH49" i="18"/>
  <c r="AG49" i="18"/>
  <c r="AF49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D49" i="18"/>
  <c r="BT48" i="18"/>
  <c r="BV48" i="18" s="1"/>
  <c r="BX48" i="18" s="1"/>
  <c r="BZ48" i="18" s="1"/>
  <c r="CB48" i="18" s="1"/>
  <c r="CD48" i="18" s="1"/>
  <c r="CF48" i="18" s="1"/>
  <c r="CH48" i="18" s="1"/>
  <c r="CJ48" i="18" s="1"/>
  <c r="CL48" i="18" s="1"/>
  <c r="CN48" i="18" s="1"/>
  <c r="CP48" i="18" s="1"/>
  <c r="CR48" i="18" s="1"/>
  <c r="CT48" i="18" s="1"/>
  <c r="CV48" i="18" s="1"/>
  <c r="CX48" i="18" s="1"/>
  <c r="BS48" i="18"/>
  <c r="BU48" i="18" s="1"/>
  <c r="BW48" i="18" s="1"/>
  <c r="BY48" i="18" s="1"/>
  <c r="CA48" i="18" s="1"/>
  <c r="CC48" i="18" s="1"/>
  <c r="CE48" i="18" s="1"/>
  <c r="CG48" i="18" s="1"/>
  <c r="CI48" i="18" s="1"/>
  <c r="CK48" i="18" s="1"/>
  <c r="CM48" i="18" s="1"/>
  <c r="CO48" i="18" s="1"/>
  <c r="CQ48" i="18" s="1"/>
  <c r="CS48" i="18" s="1"/>
  <c r="CU48" i="18" s="1"/>
  <c r="CW48" i="18" s="1"/>
  <c r="AQ48" i="18"/>
  <c r="AO48" i="18"/>
  <c r="AN48" i="18"/>
  <c r="E48" i="18"/>
  <c r="BT47" i="18"/>
  <c r="BV47" i="18" s="1"/>
  <c r="BX47" i="18" s="1"/>
  <c r="BZ47" i="18" s="1"/>
  <c r="CB47" i="18" s="1"/>
  <c r="CD47" i="18" s="1"/>
  <c r="CF47" i="18" s="1"/>
  <c r="CH47" i="18" s="1"/>
  <c r="CJ47" i="18" s="1"/>
  <c r="CL47" i="18" s="1"/>
  <c r="CN47" i="18" s="1"/>
  <c r="CP47" i="18" s="1"/>
  <c r="CR47" i="18" s="1"/>
  <c r="CT47" i="18" s="1"/>
  <c r="CV47" i="18" s="1"/>
  <c r="CX47" i="18" s="1"/>
  <c r="BS47" i="18"/>
  <c r="BU47" i="18" s="1"/>
  <c r="BW47" i="18" s="1"/>
  <c r="BY47" i="18" s="1"/>
  <c r="CA47" i="18" s="1"/>
  <c r="CC47" i="18" s="1"/>
  <c r="CE47" i="18" s="1"/>
  <c r="CG47" i="18" s="1"/>
  <c r="CI47" i="18" s="1"/>
  <c r="CK47" i="18" s="1"/>
  <c r="CM47" i="18" s="1"/>
  <c r="CO47" i="18" s="1"/>
  <c r="CQ47" i="18" s="1"/>
  <c r="CS47" i="18" s="1"/>
  <c r="CU47" i="18" s="1"/>
  <c r="CW47" i="18" s="1"/>
  <c r="AQ47" i="18"/>
  <c r="AO47" i="18"/>
  <c r="AN47" i="18"/>
  <c r="E47" i="18"/>
  <c r="AN46" i="18"/>
  <c r="AT44" i="18"/>
  <c r="AK44" i="18"/>
  <c r="AJ44" i="18"/>
  <c r="AI44" i="18"/>
  <c r="AH44" i="18"/>
  <c r="AG44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D44" i="18"/>
  <c r="AQ43" i="18"/>
  <c r="AO43" i="18"/>
  <c r="AN43" i="18"/>
  <c r="E43" i="18"/>
  <c r="AN41" i="18"/>
  <c r="AN36" i="18"/>
  <c r="AU34" i="18"/>
  <c r="AP34" i="18"/>
  <c r="AT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D27" i="18"/>
  <c r="BU26" i="18"/>
  <c r="BW26" i="18" s="1"/>
  <c r="BY26" i="18" s="1"/>
  <c r="CA26" i="18" s="1"/>
  <c r="CC26" i="18" s="1"/>
  <c r="CE26" i="18" s="1"/>
  <c r="CG26" i="18" s="1"/>
  <c r="CI26" i="18" s="1"/>
  <c r="CK26" i="18" s="1"/>
  <c r="CM26" i="18" s="1"/>
  <c r="CO26" i="18" s="1"/>
  <c r="CQ26" i="18" s="1"/>
  <c r="CS26" i="18" s="1"/>
  <c r="CU26" i="18" s="1"/>
  <c r="BT26" i="18"/>
  <c r="BV26" i="18" s="1"/>
  <c r="BX26" i="18" s="1"/>
  <c r="BZ26" i="18" s="1"/>
  <c r="CB26" i="18" s="1"/>
  <c r="CD26" i="18" s="1"/>
  <c r="CF26" i="18" s="1"/>
  <c r="CH26" i="18" s="1"/>
  <c r="CJ26" i="18" s="1"/>
  <c r="CL26" i="18" s="1"/>
  <c r="CN26" i="18" s="1"/>
  <c r="CP26" i="18" s="1"/>
  <c r="CR26" i="18" s="1"/>
  <c r="CT26" i="18" s="1"/>
  <c r="BS26" i="18"/>
  <c r="AQ26" i="18"/>
  <c r="AO26" i="18"/>
  <c r="AN26" i="18"/>
  <c r="E26" i="18"/>
  <c r="BT25" i="18"/>
  <c r="BV25" i="18" s="1"/>
  <c r="BX25" i="18" s="1"/>
  <c r="BZ25" i="18" s="1"/>
  <c r="CB25" i="18" s="1"/>
  <c r="CD25" i="18" s="1"/>
  <c r="CF25" i="18" s="1"/>
  <c r="CH25" i="18" s="1"/>
  <c r="CJ25" i="18" s="1"/>
  <c r="CL25" i="18" s="1"/>
  <c r="CN25" i="18" s="1"/>
  <c r="CP25" i="18" s="1"/>
  <c r="CR25" i="18" s="1"/>
  <c r="CT25" i="18" s="1"/>
  <c r="BS25" i="18"/>
  <c r="BU25" i="18" s="1"/>
  <c r="BW25" i="18" s="1"/>
  <c r="BY25" i="18" s="1"/>
  <c r="CA25" i="18" s="1"/>
  <c r="CC25" i="18" s="1"/>
  <c r="CE25" i="18" s="1"/>
  <c r="CG25" i="18" s="1"/>
  <c r="CI25" i="18" s="1"/>
  <c r="CK25" i="18" s="1"/>
  <c r="CM25" i="18" s="1"/>
  <c r="CO25" i="18" s="1"/>
  <c r="CQ25" i="18" s="1"/>
  <c r="CS25" i="18" s="1"/>
  <c r="AQ25" i="18"/>
  <c r="AO25" i="18"/>
  <c r="AN25" i="18"/>
  <c r="E25" i="18"/>
  <c r="AN24" i="18"/>
  <c r="BS24" i="18" s="1"/>
  <c r="AT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D22" i="18"/>
  <c r="BY21" i="18"/>
  <c r="CA21" i="18" s="1"/>
  <c r="CC21" i="18" s="1"/>
  <c r="CE21" i="18" s="1"/>
  <c r="CG21" i="18" s="1"/>
  <c r="CI21" i="18" s="1"/>
  <c r="CK21" i="18" s="1"/>
  <c r="CM21" i="18" s="1"/>
  <c r="CO21" i="18" s="1"/>
  <c r="CQ21" i="18" s="1"/>
  <c r="CS21" i="18" s="1"/>
  <c r="CU21" i="18" s="1"/>
  <c r="CW21" i="18" s="1"/>
  <c r="BT21" i="18"/>
  <c r="BV21" i="18" s="1"/>
  <c r="BX21" i="18" s="1"/>
  <c r="BZ21" i="18" s="1"/>
  <c r="CB21" i="18" s="1"/>
  <c r="CD21" i="18" s="1"/>
  <c r="CF21" i="18" s="1"/>
  <c r="CH21" i="18" s="1"/>
  <c r="CJ21" i="18" s="1"/>
  <c r="CL21" i="18" s="1"/>
  <c r="CN21" i="18" s="1"/>
  <c r="CP21" i="18" s="1"/>
  <c r="CR21" i="18" s="1"/>
  <c r="CT21" i="18" s="1"/>
  <c r="CV21" i="18" s="1"/>
  <c r="BS21" i="18"/>
  <c r="BU21" i="18" s="1"/>
  <c r="BW21" i="18" s="1"/>
  <c r="AQ21" i="18"/>
  <c r="AO21" i="18"/>
  <c r="AN21" i="18"/>
  <c r="E21" i="18"/>
  <c r="BT20" i="18"/>
  <c r="BV20" i="18" s="1"/>
  <c r="BX20" i="18" s="1"/>
  <c r="BZ20" i="18" s="1"/>
  <c r="CB20" i="18" s="1"/>
  <c r="CD20" i="18" s="1"/>
  <c r="CF20" i="18" s="1"/>
  <c r="CH20" i="18" s="1"/>
  <c r="CJ20" i="18" s="1"/>
  <c r="CL20" i="18" s="1"/>
  <c r="CN20" i="18" s="1"/>
  <c r="CP20" i="18" s="1"/>
  <c r="CR20" i="18" s="1"/>
  <c r="CT20" i="18" s="1"/>
  <c r="BS20" i="18"/>
  <c r="BU20" i="18" s="1"/>
  <c r="BW20" i="18" s="1"/>
  <c r="BY20" i="18" s="1"/>
  <c r="CA20" i="18" s="1"/>
  <c r="CC20" i="18" s="1"/>
  <c r="CE20" i="18" s="1"/>
  <c r="CG20" i="18" s="1"/>
  <c r="CI20" i="18" s="1"/>
  <c r="CK20" i="18" s="1"/>
  <c r="CM20" i="18" s="1"/>
  <c r="CO20" i="18" s="1"/>
  <c r="CQ20" i="18" s="1"/>
  <c r="CS20" i="18" s="1"/>
  <c r="CU20" i="18" s="1"/>
  <c r="CW20" i="18" s="1"/>
  <c r="AQ20" i="18"/>
  <c r="AO20" i="18"/>
  <c r="AN20" i="18"/>
  <c r="E20" i="18"/>
  <c r="AN19" i="18"/>
  <c r="AT17" i="18"/>
  <c r="AT28" i="18" s="1"/>
  <c r="AT30" i="18" s="1"/>
  <c r="AK17" i="18"/>
  <c r="AK28" i="18" s="1"/>
  <c r="AJ17" i="18"/>
  <c r="AI17" i="18"/>
  <c r="AH17" i="18"/>
  <c r="AG17" i="18"/>
  <c r="AF17" i="18"/>
  <c r="AE17" i="18"/>
  <c r="AD17" i="18"/>
  <c r="AC17" i="18"/>
  <c r="AC28" i="18" s="1"/>
  <c r="AB17" i="18"/>
  <c r="AA17" i="18"/>
  <c r="Z17" i="18"/>
  <c r="Y17" i="18"/>
  <c r="X17" i="18"/>
  <c r="W17" i="18"/>
  <c r="W28" i="18" s="1"/>
  <c r="V17" i="18"/>
  <c r="V28" i="18" s="1"/>
  <c r="U17" i="18"/>
  <c r="U28" i="18" s="1"/>
  <c r="T17" i="18"/>
  <c r="S17" i="18"/>
  <c r="R17" i="18"/>
  <c r="Q17" i="18"/>
  <c r="P17" i="18"/>
  <c r="O17" i="18"/>
  <c r="N17" i="18"/>
  <c r="M17" i="18"/>
  <c r="M28" i="18" s="1"/>
  <c r="L17" i="18"/>
  <c r="K17" i="18"/>
  <c r="J17" i="18"/>
  <c r="I17" i="18"/>
  <c r="H17" i="18"/>
  <c r="H28" i="18" s="1"/>
  <c r="G17" i="18"/>
  <c r="F17" i="18"/>
  <c r="F28" i="18" s="1"/>
  <c r="E17" i="18"/>
  <c r="D17" i="18"/>
  <c r="BT16" i="18"/>
  <c r="BV16" i="18" s="1"/>
  <c r="BX16" i="18" s="1"/>
  <c r="BZ16" i="18" s="1"/>
  <c r="CB16" i="18" s="1"/>
  <c r="CD16" i="18" s="1"/>
  <c r="CF16" i="18" s="1"/>
  <c r="CH16" i="18" s="1"/>
  <c r="CJ16" i="18" s="1"/>
  <c r="CL16" i="18" s="1"/>
  <c r="CN16" i="18" s="1"/>
  <c r="CP16" i="18" s="1"/>
  <c r="CR16" i="18" s="1"/>
  <c r="CT16" i="18" s="1"/>
  <c r="BS16" i="18"/>
  <c r="BU16" i="18" s="1"/>
  <c r="BW16" i="18" s="1"/>
  <c r="BY16" i="18" s="1"/>
  <c r="CA16" i="18" s="1"/>
  <c r="CC16" i="18" s="1"/>
  <c r="CE16" i="18" s="1"/>
  <c r="CG16" i="18" s="1"/>
  <c r="CI16" i="18" s="1"/>
  <c r="CK16" i="18" s="1"/>
  <c r="CM16" i="18" s="1"/>
  <c r="CO16" i="18" s="1"/>
  <c r="CQ16" i="18" s="1"/>
  <c r="CS16" i="18" s="1"/>
  <c r="AQ16" i="18"/>
  <c r="AO16" i="18"/>
  <c r="AN16" i="18"/>
  <c r="BT15" i="18"/>
  <c r="BV15" i="18" s="1"/>
  <c r="BX15" i="18" s="1"/>
  <c r="BZ15" i="18" s="1"/>
  <c r="CB15" i="18" s="1"/>
  <c r="CD15" i="18" s="1"/>
  <c r="CF15" i="18" s="1"/>
  <c r="CH15" i="18" s="1"/>
  <c r="CJ15" i="18" s="1"/>
  <c r="CL15" i="18" s="1"/>
  <c r="CN15" i="18" s="1"/>
  <c r="CP15" i="18" s="1"/>
  <c r="CR15" i="18" s="1"/>
  <c r="CT15" i="18" s="1"/>
  <c r="BS15" i="18"/>
  <c r="BU15" i="18" s="1"/>
  <c r="BW15" i="18" s="1"/>
  <c r="BY15" i="18" s="1"/>
  <c r="CA15" i="18" s="1"/>
  <c r="CC15" i="18" s="1"/>
  <c r="CE15" i="18" s="1"/>
  <c r="CG15" i="18" s="1"/>
  <c r="CI15" i="18" s="1"/>
  <c r="CK15" i="18" s="1"/>
  <c r="CM15" i="18" s="1"/>
  <c r="CO15" i="18" s="1"/>
  <c r="CQ15" i="18" s="1"/>
  <c r="CS15" i="18" s="1"/>
  <c r="AQ15" i="18"/>
  <c r="AO15" i="18"/>
  <c r="AN15" i="18"/>
  <c r="AN14" i="18"/>
  <c r="AN7" i="18"/>
  <c r="AU5" i="18"/>
  <c r="AP5" i="18"/>
  <c r="AT55" i="18" l="1"/>
  <c r="L55" i="18"/>
  <c r="T55" i="18"/>
  <c r="AB55" i="18"/>
  <c r="AJ55" i="18"/>
  <c r="AQ49" i="18"/>
  <c r="M55" i="18"/>
  <c r="AK55" i="18"/>
  <c r="D55" i="18"/>
  <c r="U55" i="18"/>
  <c r="AC55" i="18"/>
  <c r="E27" i="18"/>
  <c r="K55" i="18"/>
  <c r="S55" i="18"/>
  <c r="AA55" i="18"/>
  <c r="AI55" i="18"/>
  <c r="AQ54" i="18"/>
  <c r="F55" i="18"/>
  <c r="V55" i="18"/>
  <c r="E54" i="18"/>
  <c r="I28" i="18"/>
  <c r="AG28" i="18"/>
  <c r="J55" i="18"/>
  <c r="R55" i="18"/>
  <c r="Z55" i="18"/>
  <c r="AH55" i="18"/>
  <c r="CW26" i="18"/>
  <c r="G28" i="18"/>
  <c r="AE28" i="18"/>
  <c r="P28" i="18"/>
  <c r="X28" i="18"/>
  <c r="AF28" i="18"/>
  <c r="I55" i="18"/>
  <c r="Q55" i="18"/>
  <c r="Y55" i="18"/>
  <c r="AG55" i="18"/>
  <c r="N55" i="18"/>
  <c r="AD55" i="18"/>
  <c r="Q28" i="18"/>
  <c r="J28" i="18"/>
  <c r="R28" i="18"/>
  <c r="Z28" i="18"/>
  <c r="AH28" i="18"/>
  <c r="K28" i="18"/>
  <c r="S28" i="18"/>
  <c r="AA28" i="18"/>
  <c r="AI28" i="18"/>
  <c r="AQ44" i="18"/>
  <c r="D28" i="18"/>
  <c r="L28" i="18"/>
  <c r="T28" i="18"/>
  <c r="AB28" i="18"/>
  <c r="AJ28" i="18"/>
  <c r="N28" i="18"/>
  <c r="AD28" i="18"/>
  <c r="G55" i="18"/>
  <c r="O55" i="18"/>
  <c r="W55" i="18"/>
  <c r="AE55" i="18"/>
  <c r="P55" i="18"/>
  <c r="X55" i="18"/>
  <c r="E49" i="18"/>
  <c r="Y28" i="18"/>
  <c r="O28" i="18"/>
  <c r="H55" i="18"/>
  <c r="AF55" i="18"/>
  <c r="E44" i="18"/>
  <c r="CX15" i="18"/>
  <c r="CV15" i="18"/>
  <c r="CW15" i="18"/>
  <c r="CU15" i="18"/>
  <c r="CX26" i="18"/>
  <c r="CV26" i="18"/>
  <c r="CV16" i="18"/>
  <c r="CX16" i="18"/>
  <c r="CX20" i="18"/>
  <c r="CV20" i="18"/>
  <c r="CX25" i="18"/>
  <c r="CV25" i="18"/>
  <c r="CX21" i="18"/>
  <c r="CU25" i="18"/>
  <c r="CW25" i="18"/>
  <c r="CU16" i="18"/>
  <c r="CW16" i="18"/>
  <c r="AQ27" i="18"/>
  <c r="AQ17" i="18"/>
  <c r="AQ22" i="18"/>
  <c r="E22" i="18"/>
  <c r="C12" i="15"/>
  <c r="E28" i="18" l="1"/>
  <c r="AQ55" i="18"/>
  <c r="E55" i="18"/>
  <c r="AQ28" i="18"/>
  <c r="AQ30" i="18" s="1"/>
  <c r="F43" i="6"/>
  <c r="G43" i="6"/>
  <c r="E32" i="17" l="1"/>
  <c r="E31" i="17"/>
  <c r="E30" i="5" l="1"/>
  <c r="U53" i="5" l="1"/>
  <c r="U52" i="5"/>
  <c r="T37" i="5"/>
  <c r="U37" i="5"/>
  <c r="V37" i="5"/>
  <c r="T38" i="5"/>
  <c r="U38" i="5"/>
  <c r="V38" i="5"/>
  <c r="T39" i="5"/>
  <c r="U39" i="5"/>
  <c r="V39" i="5"/>
  <c r="T40" i="5"/>
  <c r="U40" i="5"/>
  <c r="V40" i="5"/>
  <c r="T41" i="5"/>
  <c r="U41" i="5"/>
  <c r="V41" i="5"/>
  <c r="T42" i="5"/>
  <c r="U42" i="5"/>
  <c r="V42" i="5"/>
  <c r="T43" i="5"/>
  <c r="U43" i="5"/>
  <c r="V43" i="5"/>
  <c r="T44" i="5"/>
  <c r="U44" i="5"/>
  <c r="V44" i="5"/>
  <c r="T45" i="5"/>
  <c r="U45" i="5"/>
  <c r="V45" i="5"/>
  <c r="T46" i="5"/>
  <c r="U46" i="5"/>
  <c r="V46" i="5"/>
  <c r="T47" i="5"/>
  <c r="U47" i="5"/>
  <c r="V47" i="5"/>
  <c r="T48" i="5"/>
  <c r="U48" i="5"/>
  <c r="V48" i="5"/>
  <c r="T49" i="5"/>
  <c r="U49" i="5"/>
  <c r="V49" i="5"/>
  <c r="T50" i="5"/>
  <c r="U50" i="5"/>
  <c r="V50" i="5"/>
  <c r="U36" i="5"/>
  <c r="V36" i="5"/>
  <c r="F15" i="5"/>
  <c r="AI5" i="5"/>
  <c r="V30" i="5" l="1"/>
  <c r="U30" i="5"/>
  <c r="U51" i="5" s="1"/>
  <c r="BV16" i="5" l="1"/>
  <c r="BW16" i="5" s="1"/>
  <c r="BX16" i="5" s="1"/>
  <c r="BY16" i="5" s="1"/>
  <c r="BZ16" i="5" s="1"/>
  <c r="CA16" i="5" s="1"/>
  <c r="CB16" i="5" s="1"/>
  <c r="BV17" i="5"/>
  <c r="BW17" i="5" s="1"/>
  <c r="BX17" i="5" s="1"/>
  <c r="BY17" i="5" s="1"/>
  <c r="BZ17" i="5" s="1"/>
  <c r="CA17" i="5" s="1"/>
  <c r="CB17" i="5" s="1"/>
  <c r="BV18" i="5"/>
  <c r="BW18" i="5" s="1"/>
  <c r="BX18" i="5" s="1"/>
  <c r="BY18" i="5" s="1"/>
  <c r="BZ18" i="5" s="1"/>
  <c r="CA18" i="5" s="1"/>
  <c r="CB18" i="5" s="1"/>
  <c r="BV19" i="5"/>
  <c r="BW19" i="5" s="1"/>
  <c r="BX19" i="5" s="1"/>
  <c r="BY19" i="5" s="1"/>
  <c r="BZ19" i="5" s="1"/>
  <c r="CA19" i="5" s="1"/>
  <c r="CB19" i="5" s="1"/>
  <c r="BV20" i="5"/>
  <c r="BW20" i="5" s="1"/>
  <c r="BX20" i="5" s="1"/>
  <c r="BY20" i="5" s="1"/>
  <c r="BZ20" i="5" s="1"/>
  <c r="CA20" i="5" s="1"/>
  <c r="CB20" i="5" s="1"/>
  <c r="BV21" i="5"/>
  <c r="BW21" i="5" s="1"/>
  <c r="BX21" i="5" s="1"/>
  <c r="BY21" i="5" s="1"/>
  <c r="BZ21" i="5" s="1"/>
  <c r="CA21" i="5" s="1"/>
  <c r="CB21" i="5" s="1"/>
  <c r="BV22" i="5"/>
  <c r="BW22" i="5" s="1"/>
  <c r="BX22" i="5" s="1"/>
  <c r="BY22" i="5" s="1"/>
  <c r="BZ22" i="5" s="1"/>
  <c r="CA22" i="5" s="1"/>
  <c r="CB22" i="5" s="1"/>
  <c r="BV23" i="5"/>
  <c r="BW23" i="5" s="1"/>
  <c r="BX23" i="5" s="1"/>
  <c r="BY23" i="5" s="1"/>
  <c r="BZ23" i="5" s="1"/>
  <c r="CA23" i="5" s="1"/>
  <c r="CB23" i="5" s="1"/>
  <c r="BV24" i="5"/>
  <c r="BW24" i="5" s="1"/>
  <c r="BX24" i="5" s="1"/>
  <c r="BY24" i="5" s="1"/>
  <c r="BZ24" i="5" s="1"/>
  <c r="CA24" i="5" s="1"/>
  <c r="CB24" i="5" s="1"/>
  <c r="BV25" i="5"/>
  <c r="BW25" i="5" s="1"/>
  <c r="BX25" i="5" s="1"/>
  <c r="BY25" i="5" s="1"/>
  <c r="BZ25" i="5" s="1"/>
  <c r="CA25" i="5" s="1"/>
  <c r="CB25" i="5" s="1"/>
  <c r="BV26" i="5"/>
  <c r="BW26" i="5" s="1"/>
  <c r="BX26" i="5" s="1"/>
  <c r="BY26" i="5" s="1"/>
  <c r="BZ26" i="5" s="1"/>
  <c r="CA26" i="5" s="1"/>
  <c r="CB26" i="5" s="1"/>
  <c r="BV27" i="5"/>
  <c r="BW27" i="5" s="1"/>
  <c r="BX27" i="5" s="1"/>
  <c r="BY27" i="5" s="1"/>
  <c r="BZ27" i="5" s="1"/>
  <c r="CA27" i="5" s="1"/>
  <c r="CB27" i="5" s="1"/>
  <c r="BV28" i="5"/>
  <c r="BW28" i="5" s="1"/>
  <c r="BX28" i="5" s="1"/>
  <c r="BY28" i="5" s="1"/>
  <c r="BZ28" i="5" s="1"/>
  <c r="CA28" i="5" s="1"/>
  <c r="CB28" i="5" s="1"/>
  <c r="BV29" i="5"/>
  <c r="BW29" i="5" s="1"/>
  <c r="BX29" i="5" s="1"/>
  <c r="BY29" i="5" s="1"/>
  <c r="BZ29" i="5" s="1"/>
  <c r="CA29" i="5" s="1"/>
  <c r="CB29" i="5" s="1"/>
  <c r="CC24" i="5" l="1"/>
  <c r="CD24" i="5" s="1"/>
  <c r="CE24" i="5" s="1"/>
  <c r="CF24" i="5" s="1"/>
  <c r="CG24" i="5" s="1"/>
  <c r="CH24" i="5" s="1"/>
  <c r="CI24" i="5" s="1"/>
  <c r="CJ24" i="5" s="1"/>
  <c r="CK24" i="5" s="1"/>
  <c r="AG24" i="5"/>
  <c r="CC25" i="5"/>
  <c r="CD25" i="5" s="1"/>
  <c r="CE25" i="5" s="1"/>
  <c r="CF25" i="5" s="1"/>
  <c r="CG25" i="5" s="1"/>
  <c r="CH25" i="5" s="1"/>
  <c r="CI25" i="5" s="1"/>
  <c r="CJ25" i="5" s="1"/>
  <c r="CK25" i="5" s="1"/>
  <c r="AG25" i="5"/>
  <c r="CC27" i="5"/>
  <c r="CD27" i="5" s="1"/>
  <c r="CE27" i="5" s="1"/>
  <c r="CF27" i="5" s="1"/>
  <c r="CG27" i="5" s="1"/>
  <c r="CH27" i="5" s="1"/>
  <c r="CI27" i="5" s="1"/>
  <c r="CJ27" i="5" s="1"/>
  <c r="CK27" i="5" s="1"/>
  <c r="AG27" i="5"/>
  <c r="CC26" i="5"/>
  <c r="CD26" i="5" s="1"/>
  <c r="CE26" i="5" s="1"/>
  <c r="CF26" i="5" s="1"/>
  <c r="CG26" i="5" s="1"/>
  <c r="CH26" i="5" s="1"/>
  <c r="CI26" i="5" s="1"/>
  <c r="CJ26" i="5" s="1"/>
  <c r="CK26" i="5" s="1"/>
  <c r="AG26" i="5"/>
  <c r="CC21" i="5"/>
  <c r="CD21" i="5" s="1"/>
  <c r="CE21" i="5" s="1"/>
  <c r="CF21" i="5" s="1"/>
  <c r="CG21" i="5" s="1"/>
  <c r="CH21" i="5" s="1"/>
  <c r="CI21" i="5" s="1"/>
  <c r="CJ21" i="5" s="1"/>
  <c r="CK21" i="5" s="1"/>
  <c r="AG21" i="5"/>
  <c r="CC20" i="5"/>
  <c r="CD20" i="5" s="1"/>
  <c r="CE20" i="5" s="1"/>
  <c r="CF20" i="5" s="1"/>
  <c r="CG20" i="5" s="1"/>
  <c r="CH20" i="5" s="1"/>
  <c r="CI20" i="5" s="1"/>
  <c r="CJ20" i="5" s="1"/>
  <c r="CK20" i="5" s="1"/>
  <c r="AG20" i="5"/>
  <c r="CC23" i="5"/>
  <c r="CD23" i="5" s="1"/>
  <c r="CE23" i="5" s="1"/>
  <c r="CF23" i="5" s="1"/>
  <c r="CG23" i="5" s="1"/>
  <c r="CH23" i="5" s="1"/>
  <c r="CI23" i="5" s="1"/>
  <c r="CJ23" i="5" s="1"/>
  <c r="CK23" i="5" s="1"/>
  <c r="AG23" i="5"/>
  <c r="CC22" i="5"/>
  <c r="CD22" i="5" s="1"/>
  <c r="CE22" i="5" s="1"/>
  <c r="CF22" i="5" s="1"/>
  <c r="CG22" i="5" s="1"/>
  <c r="CH22" i="5" s="1"/>
  <c r="CI22" i="5" s="1"/>
  <c r="CJ22" i="5" s="1"/>
  <c r="CK22" i="5" s="1"/>
  <c r="AG22" i="5"/>
  <c r="CC19" i="5"/>
  <c r="CD19" i="5" s="1"/>
  <c r="CE19" i="5" s="1"/>
  <c r="CF19" i="5" s="1"/>
  <c r="CG19" i="5" s="1"/>
  <c r="CH19" i="5" s="1"/>
  <c r="CI19" i="5" s="1"/>
  <c r="CJ19" i="5" s="1"/>
  <c r="CK19" i="5" s="1"/>
  <c r="AG19" i="5"/>
  <c r="CC18" i="5"/>
  <c r="CD18" i="5" s="1"/>
  <c r="CE18" i="5" s="1"/>
  <c r="CF18" i="5" s="1"/>
  <c r="CG18" i="5" s="1"/>
  <c r="CH18" i="5" s="1"/>
  <c r="CI18" i="5" s="1"/>
  <c r="CJ18" i="5" s="1"/>
  <c r="CK18" i="5" s="1"/>
  <c r="AG18" i="5"/>
  <c r="CC29" i="5"/>
  <c r="CD29" i="5" s="1"/>
  <c r="CE29" i="5" s="1"/>
  <c r="CF29" i="5" s="1"/>
  <c r="CG29" i="5" s="1"/>
  <c r="CH29" i="5" s="1"/>
  <c r="CI29" i="5" s="1"/>
  <c r="CJ29" i="5" s="1"/>
  <c r="CK29" i="5" s="1"/>
  <c r="AG29" i="5"/>
  <c r="CC17" i="5"/>
  <c r="CD17" i="5" s="1"/>
  <c r="CE17" i="5" s="1"/>
  <c r="CF17" i="5" s="1"/>
  <c r="CG17" i="5" s="1"/>
  <c r="CH17" i="5" s="1"/>
  <c r="CI17" i="5" s="1"/>
  <c r="CJ17" i="5" s="1"/>
  <c r="CK17" i="5" s="1"/>
  <c r="AG17" i="5"/>
  <c r="CC28" i="5"/>
  <c r="CD28" i="5" s="1"/>
  <c r="CE28" i="5" s="1"/>
  <c r="CF28" i="5" s="1"/>
  <c r="CG28" i="5" s="1"/>
  <c r="CH28" i="5" s="1"/>
  <c r="CI28" i="5" s="1"/>
  <c r="CJ28" i="5" s="1"/>
  <c r="CK28" i="5" s="1"/>
  <c r="AG28" i="5"/>
  <c r="CC16" i="5"/>
  <c r="CD16" i="5" s="1"/>
  <c r="CE16" i="5" s="1"/>
  <c r="CF16" i="5" s="1"/>
  <c r="CG16" i="5" s="1"/>
  <c r="CH16" i="5" s="1"/>
  <c r="CI16" i="5" s="1"/>
  <c r="CJ16" i="5" s="1"/>
  <c r="CK16" i="5" s="1"/>
  <c r="AG16" i="5"/>
  <c r="D17" i="6"/>
  <c r="T52" i="5"/>
  <c r="V52" i="5"/>
  <c r="T53" i="5"/>
  <c r="V53" i="5"/>
  <c r="V51" i="5"/>
  <c r="AD15" i="5" l="1"/>
  <c r="AF18" i="5"/>
  <c r="AF29" i="5"/>
  <c r="AF26" i="5"/>
  <c r="AF25" i="5"/>
  <c r="AF24" i="5"/>
  <c r="AF21" i="5"/>
  <c r="AF23" i="5"/>
  <c r="AF22" i="5"/>
  <c r="AF27" i="5"/>
  <c r="AF20" i="5"/>
  <c r="AF19" i="5"/>
  <c r="AF28" i="5"/>
  <c r="AF15" i="5"/>
  <c r="AF17" i="5"/>
  <c r="AF16" i="5"/>
  <c r="AF30" i="5" l="1"/>
  <c r="Q37" i="5" l="1"/>
  <c r="R37" i="5"/>
  <c r="S37" i="5"/>
  <c r="Q38" i="5"/>
  <c r="R38" i="5"/>
  <c r="S38" i="5"/>
  <c r="Q39" i="5"/>
  <c r="R39" i="5"/>
  <c r="S39" i="5"/>
  <c r="Q40" i="5"/>
  <c r="R40" i="5"/>
  <c r="S40" i="5"/>
  <c r="Q41" i="5"/>
  <c r="R41" i="5"/>
  <c r="S41" i="5"/>
  <c r="Q42" i="5"/>
  <c r="R42" i="5"/>
  <c r="S42" i="5"/>
  <c r="Q43" i="5"/>
  <c r="R43" i="5"/>
  <c r="S43" i="5"/>
  <c r="Q44" i="5"/>
  <c r="R44" i="5"/>
  <c r="S44" i="5"/>
  <c r="Q45" i="5"/>
  <c r="R45" i="5"/>
  <c r="S45" i="5"/>
  <c r="Q46" i="5"/>
  <c r="R46" i="5"/>
  <c r="S46" i="5"/>
  <c r="Q47" i="5"/>
  <c r="R47" i="5"/>
  <c r="S47" i="5"/>
  <c r="Q48" i="5"/>
  <c r="R48" i="5"/>
  <c r="S48" i="5"/>
  <c r="Q49" i="5"/>
  <c r="R49" i="5"/>
  <c r="S49" i="5"/>
  <c r="Q50" i="5"/>
  <c r="R50" i="5"/>
  <c r="S50" i="5"/>
  <c r="Q52" i="5"/>
  <c r="R52" i="5"/>
  <c r="S52" i="5"/>
  <c r="Q53" i="5"/>
  <c r="R53" i="5"/>
  <c r="P43" i="7" s="1"/>
  <c r="S53" i="5"/>
  <c r="Q43" i="7" s="1"/>
  <c r="R36" i="5"/>
  <c r="S36" i="5"/>
  <c r="T36" i="5"/>
  <c r="R30" i="5"/>
  <c r="R51" i="5" s="1"/>
  <c r="S30" i="5"/>
  <c r="S51" i="5" s="1"/>
  <c r="T30" i="5"/>
  <c r="T51" i="5" s="1"/>
  <c r="D28" i="15" l="1"/>
  <c r="E28" i="15"/>
  <c r="F28" i="15"/>
  <c r="G28" i="15"/>
  <c r="H28" i="15"/>
  <c r="I28" i="15"/>
  <c r="J28" i="15"/>
  <c r="K27" i="15"/>
  <c r="C27" i="15"/>
  <c r="S78" i="10"/>
  <c r="T78" i="10"/>
  <c r="S74" i="10"/>
  <c r="T74" i="10"/>
  <c r="S70" i="10"/>
  <c r="T70" i="10"/>
  <c r="S40" i="10"/>
  <c r="T40" i="10"/>
  <c r="S78" i="8"/>
  <c r="T78" i="8"/>
  <c r="S74" i="8"/>
  <c r="T74" i="8"/>
  <c r="S70" i="8"/>
  <c r="T70" i="8"/>
  <c r="S40" i="8"/>
  <c r="T40" i="8"/>
  <c r="S36" i="7"/>
  <c r="S24" i="7"/>
  <c r="T24" i="7"/>
  <c r="S51" i="6"/>
  <c r="S47" i="7" s="1"/>
  <c r="S48" i="7" s="1"/>
  <c r="T51" i="6"/>
  <c r="T47" i="7" s="1"/>
  <c r="T48" i="7" s="1"/>
  <c r="S43" i="6"/>
  <c r="S44" i="7" s="1"/>
  <c r="S45" i="7" s="1"/>
  <c r="T43" i="6"/>
  <c r="T44" i="7" s="1"/>
  <c r="T45" i="7" s="1"/>
  <c r="S33" i="6"/>
  <c r="T33" i="6"/>
  <c r="S24" i="6"/>
  <c r="S34" i="6" l="1"/>
  <c r="T79" i="10"/>
  <c r="S79" i="8"/>
  <c r="S79" i="10"/>
  <c r="L27" i="15"/>
  <c r="T79" i="8"/>
  <c r="S49" i="7"/>
  <c r="E19" i="3" l="1"/>
  <c r="E49" i="5" l="1"/>
  <c r="E50" i="5"/>
  <c r="E17" i="3" l="1"/>
  <c r="D20" i="7" l="1"/>
  <c r="W20" i="7"/>
  <c r="X20" i="7"/>
  <c r="Y20" i="7"/>
  <c r="BA20" i="7"/>
  <c r="BB20" i="7" s="1"/>
  <c r="BC20" i="7" s="1"/>
  <c r="BD20" i="7" s="1"/>
  <c r="BE20" i="7" s="1"/>
  <c r="BF20" i="7" s="1"/>
  <c r="BG20" i="7" s="1"/>
  <c r="BH20" i="7" s="1"/>
  <c r="BI20" i="7" s="1"/>
  <c r="BJ20" i="7" s="1"/>
  <c r="BK20" i="7" s="1"/>
  <c r="BL20" i="7" s="1"/>
  <c r="BM20" i="7" s="1"/>
  <c r="BN20" i="7" s="1"/>
  <c r="BO20" i="7" s="1"/>
  <c r="BP20" i="7" s="1"/>
  <c r="C17" i="15"/>
  <c r="C26" i="15"/>
  <c r="C25" i="15"/>
  <c r="C24" i="15"/>
  <c r="C23" i="15"/>
  <c r="C22" i="15"/>
  <c r="C21" i="15"/>
  <c r="C20" i="15"/>
  <c r="C19" i="15"/>
  <c r="C18" i="15"/>
  <c r="C16" i="15"/>
  <c r="C15" i="15"/>
  <c r="C14" i="15"/>
  <c r="C13" i="15"/>
  <c r="C28" i="15" l="1"/>
  <c r="D42" i="8" l="1"/>
  <c r="W42" i="8"/>
  <c r="X42" i="8"/>
  <c r="Y42" i="8"/>
  <c r="BD42" i="8"/>
  <c r="BE42" i="8" s="1"/>
  <c r="BF42" i="8" s="1"/>
  <c r="BG42" i="8" s="1"/>
  <c r="BH42" i="8" s="1"/>
  <c r="BI42" i="8" s="1"/>
  <c r="BJ42" i="8" s="1"/>
  <c r="BK42" i="8" s="1"/>
  <c r="BL42" i="8" s="1"/>
  <c r="BM42" i="8" s="1"/>
  <c r="BN42" i="8" s="1"/>
  <c r="BO42" i="8" s="1"/>
  <c r="BP42" i="8" s="1"/>
  <c r="BQ42" i="8" s="1"/>
  <c r="BR42" i="8" s="1"/>
  <c r="BS42" i="8" s="1"/>
  <c r="D43" i="8"/>
  <c r="W43" i="8"/>
  <c r="X43" i="8"/>
  <c r="Y43" i="8"/>
  <c r="BD43" i="8"/>
  <c r="BE43" i="8" s="1"/>
  <c r="BF43" i="8" s="1"/>
  <c r="BG43" i="8" s="1"/>
  <c r="BH43" i="8" s="1"/>
  <c r="BI43" i="8" s="1"/>
  <c r="BJ43" i="8" s="1"/>
  <c r="BK43" i="8" s="1"/>
  <c r="BL43" i="8" s="1"/>
  <c r="BM43" i="8" s="1"/>
  <c r="BN43" i="8" s="1"/>
  <c r="BO43" i="8" s="1"/>
  <c r="BP43" i="8" s="1"/>
  <c r="BQ43" i="8" s="1"/>
  <c r="BR43" i="8" s="1"/>
  <c r="BS43" i="8" s="1"/>
  <c r="D44" i="8"/>
  <c r="W44" i="8"/>
  <c r="X44" i="8"/>
  <c r="Y44" i="8"/>
  <c r="BD44" i="8"/>
  <c r="BE44" i="8" s="1"/>
  <c r="BF44" i="8" s="1"/>
  <c r="BG44" i="8" s="1"/>
  <c r="BH44" i="8" s="1"/>
  <c r="BI44" i="8" s="1"/>
  <c r="BJ44" i="8" s="1"/>
  <c r="BK44" i="8" s="1"/>
  <c r="BL44" i="8" s="1"/>
  <c r="BM44" i="8" s="1"/>
  <c r="BN44" i="8" s="1"/>
  <c r="BO44" i="8" s="1"/>
  <c r="BP44" i="8" s="1"/>
  <c r="BQ44" i="8" s="1"/>
  <c r="BR44" i="8" s="1"/>
  <c r="BS44" i="8" s="1"/>
  <c r="D45" i="8"/>
  <c r="W45" i="8"/>
  <c r="X45" i="8"/>
  <c r="Y45" i="8"/>
  <c r="BD45" i="8"/>
  <c r="BE45" i="8" s="1"/>
  <c r="BF45" i="8" s="1"/>
  <c r="BG45" i="8" s="1"/>
  <c r="BH45" i="8" s="1"/>
  <c r="BI45" i="8" s="1"/>
  <c r="BJ45" i="8" s="1"/>
  <c r="BK45" i="8" s="1"/>
  <c r="BL45" i="8" s="1"/>
  <c r="BM45" i="8" s="1"/>
  <c r="BN45" i="8" s="1"/>
  <c r="BO45" i="8" s="1"/>
  <c r="BP45" i="8" s="1"/>
  <c r="BQ45" i="8" s="1"/>
  <c r="BR45" i="8" s="1"/>
  <c r="BS45" i="8" s="1"/>
  <c r="D46" i="8"/>
  <c r="W46" i="8"/>
  <c r="X46" i="8"/>
  <c r="Y46" i="8"/>
  <c r="BD46" i="8"/>
  <c r="BE46" i="8" s="1"/>
  <c r="BF46" i="8" s="1"/>
  <c r="BG46" i="8" s="1"/>
  <c r="BH46" i="8" s="1"/>
  <c r="BI46" i="8" s="1"/>
  <c r="BJ46" i="8" s="1"/>
  <c r="BK46" i="8" s="1"/>
  <c r="BL46" i="8" s="1"/>
  <c r="BM46" i="8" s="1"/>
  <c r="BN46" i="8" s="1"/>
  <c r="BO46" i="8" s="1"/>
  <c r="BP46" i="8" s="1"/>
  <c r="BQ46" i="8" s="1"/>
  <c r="BR46" i="8" s="1"/>
  <c r="BS46" i="8" s="1"/>
  <c r="D47" i="8"/>
  <c r="W47" i="8"/>
  <c r="X47" i="8"/>
  <c r="Y47" i="8"/>
  <c r="BD47" i="8"/>
  <c r="BE47" i="8" s="1"/>
  <c r="BF47" i="8" s="1"/>
  <c r="BG47" i="8" s="1"/>
  <c r="BH47" i="8" s="1"/>
  <c r="BI47" i="8" s="1"/>
  <c r="BJ47" i="8" s="1"/>
  <c r="BK47" i="8" s="1"/>
  <c r="BL47" i="8" s="1"/>
  <c r="BM47" i="8" s="1"/>
  <c r="BN47" i="8" s="1"/>
  <c r="BO47" i="8" s="1"/>
  <c r="BP47" i="8" s="1"/>
  <c r="BQ47" i="8" s="1"/>
  <c r="BR47" i="8" s="1"/>
  <c r="BS47" i="8" s="1"/>
  <c r="D48" i="8"/>
  <c r="W48" i="8"/>
  <c r="X48" i="8"/>
  <c r="Y48" i="8"/>
  <c r="BD48" i="8"/>
  <c r="BE48" i="8" s="1"/>
  <c r="BF48" i="8" s="1"/>
  <c r="BG48" i="8" s="1"/>
  <c r="BH48" i="8" s="1"/>
  <c r="BI48" i="8" s="1"/>
  <c r="BJ48" i="8" s="1"/>
  <c r="BK48" i="8" s="1"/>
  <c r="BL48" i="8" s="1"/>
  <c r="BM48" i="8" s="1"/>
  <c r="BN48" i="8" s="1"/>
  <c r="BO48" i="8" s="1"/>
  <c r="BP48" i="8" s="1"/>
  <c r="BQ48" i="8" s="1"/>
  <c r="BR48" i="8" s="1"/>
  <c r="BS48" i="8" s="1"/>
  <c r="D49" i="8"/>
  <c r="W49" i="8"/>
  <c r="X49" i="8"/>
  <c r="Y49" i="8"/>
  <c r="BD49" i="8"/>
  <c r="BE49" i="8" s="1"/>
  <c r="BF49" i="8" s="1"/>
  <c r="BG49" i="8" s="1"/>
  <c r="BH49" i="8" s="1"/>
  <c r="BI49" i="8" s="1"/>
  <c r="BJ49" i="8" s="1"/>
  <c r="BK49" i="8" s="1"/>
  <c r="BL49" i="8" s="1"/>
  <c r="BM49" i="8" s="1"/>
  <c r="BN49" i="8" s="1"/>
  <c r="BO49" i="8" s="1"/>
  <c r="BP49" i="8" s="1"/>
  <c r="BQ49" i="8" s="1"/>
  <c r="BR49" i="8" s="1"/>
  <c r="BS49" i="8" s="1"/>
  <c r="D50" i="8"/>
  <c r="W50" i="8"/>
  <c r="X50" i="8"/>
  <c r="Y50" i="8"/>
  <c r="BD50" i="8"/>
  <c r="BE50" i="8" s="1"/>
  <c r="BF50" i="8" s="1"/>
  <c r="BG50" i="8" s="1"/>
  <c r="BH50" i="8" s="1"/>
  <c r="BI50" i="8" s="1"/>
  <c r="BJ50" i="8" s="1"/>
  <c r="BK50" i="8" s="1"/>
  <c r="BL50" i="8" s="1"/>
  <c r="BM50" i="8" s="1"/>
  <c r="BN50" i="8" s="1"/>
  <c r="BO50" i="8" s="1"/>
  <c r="BP50" i="8" s="1"/>
  <c r="BQ50" i="8" s="1"/>
  <c r="BR50" i="8" s="1"/>
  <c r="BS50" i="8" s="1"/>
  <c r="D51" i="8"/>
  <c r="W51" i="8"/>
  <c r="X51" i="8"/>
  <c r="Y51" i="8"/>
  <c r="BD51" i="8"/>
  <c r="BE51" i="8" s="1"/>
  <c r="BF51" i="8" s="1"/>
  <c r="BG51" i="8" s="1"/>
  <c r="BH51" i="8" s="1"/>
  <c r="BI51" i="8" s="1"/>
  <c r="BJ51" i="8" s="1"/>
  <c r="BK51" i="8" s="1"/>
  <c r="BL51" i="8" s="1"/>
  <c r="BM51" i="8" s="1"/>
  <c r="BN51" i="8" s="1"/>
  <c r="BO51" i="8" s="1"/>
  <c r="BP51" i="8" s="1"/>
  <c r="BQ51" i="8" s="1"/>
  <c r="BR51" i="8" s="1"/>
  <c r="BS51" i="8" s="1"/>
  <c r="D52" i="8"/>
  <c r="W52" i="8"/>
  <c r="X52" i="8"/>
  <c r="Y52" i="8"/>
  <c r="BD52" i="8"/>
  <c r="BE52" i="8" s="1"/>
  <c r="BF52" i="8" s="1"/>
  <c r="BG52" i="8" s="1"/>
  <c r="BH52" i="8" s="1"/>
  <c r="BI52" i="8" s="1"/>
  <c r="BJ52" i="8" s="1"/>
  <c r="BK52" i="8" s="1"/>
  <c r="BL52" i="8" s="1"/>
  <c r="BM52" i="8" s="1"/>
  <c r="BN52" i="8" s="1"/>
  <c r="BO52" i="8" s="1"/>
  <c r="BP52" i="8" s="1"/>
  <c r="BQ52" i="8" s="1"/>
  <c r="BR52" i="8" s="1"/>
  <c r="BS52" i="8" s="1"/>
  <c r="D53" i="8"/>
  <c r="W53" i="8"/>
  <c r="X53" i="8"/>
  <c r="Y53" i="8"/>
  <c r="BD53" i="8"/>
  <c r="BE53" i="8" s="1"/>
  <c r="BF53" i="8" s="1"/>
  <c r="BG53" i="8" s="1"/>
  <c r="BH53" i="8" s="1"/>
  <c r="BI53" i="8" s="1"/>
  <c r="BJ53" i="8" s="1"/>
  <c r="BK53" i="8" s="1"/>
  <c r="BL53" i="8" s="1"/>
  <c r="BM53" i="8" s="1"/>
  <c r="BN53" i="8" s="1"/>
  <c r="BO53" i="8" s="1"/>
  <c r="BP53" i="8" s="1"/>
  <c r="BQ53" i="8" s="1"/>
  <c r="BR53" i="8" s="1"/>
  <c r="BS53" i="8" s="1"/>
  <c r="D54" i="8"/>
  <c r="W54" i="8"/>
  <c r="X54" i="8"/>
  <c r="Y54" i="8"/>
  <c r="BD54" i="8"/>
  <c r="BE54" i="8" s="1"/>
  <c r="BF54" i="8" s="1"/>
  <c r="BG54" i="8" s="1"/>
  <c r="BH54" i="8" s="1"/>
  <c r="BI54" i="8" s="1"/>
  <c r="BJ54" i="8" s="1"/>
  <c r="BK54" i="8" s="1"/>
  <c r="BL54" i="8" s="1"/>
  <c r="BM54" i="8" s="1"/>
  <c r="BN54" i="8" s="1"/>
  <c r="BO54" i="8" s="1"/>
  <c r="BP54" i="8" s="1"/>
  <c r="BQ54" i="8" s="1"/>
  <c r="BR54" i="8" s="1"/>
  <c r="BS54" i="8" s="1"/>
  <c r="D55" i="8"/>
  <c r="W55" i="8"/>
  <c r="X55" i="8"/>
  <c r="Y55" i="8"/>
  <c r="BD55" i="8"/>
  <c r="BE55" i="8" s="1"/>
  <c r="BF55" i="8" s="1"/>
  <c r="BG55" i="8" s="1"/>
  <c r="BH55" i="8" s="1"/>
  <c r="BI55" i="8" s="1"/>
  <c r="BJ55" i="8" s="1"/>
  <c r="BK55" i="8" s="1"/>
  <c r="BL55" i="8" s="1"/>
  <c r="BM55" i="8" s="1"/>
  <c r="BN55" i="8" s="1"/>
  <c r="BO55" i="8" s="1"/>
  <c r="BP55" i="8" s="1"/>
  <c r="BQ55" i="8" s="1"/>
  <c r="BR55" i="8" s="1"/>
  <c r="BS55" i="8" s="1"/>
  <c r="D56" i="8"/>
  <c r="W56" i="8"/>
  <c r="X56" i="8"/>
  <c r="Y56" i="8"/>
  <c r="BD56" i="8"/>
  <c r="BE56" i="8" s="1"/>
  <c r="BF56" i="8" s="1"/>
  <c r="BG56" i="8" s="1"/>
  <c r="BH56" i="8" s="1"/>
  <c r="BI56" i="8" s="1"/>
  <c r="BJ56" i="8" s="1"/>
  <c r="BK56" i="8" s="1"/>
  <c r="BL56" i="8" s="1"/>
  <c r="BM56" i="8" s="1"/>
  <c r="BN56" i="8" s="1"/>
  <c r="BO56" i="8" s="1"/>
  <c r="BP56" i="8" s="1"/>
  <c r="BQ56" i="8" s="1"/>
  <c r="BR56" i="8" s="1"/>
  <c r="BS56" i="8" s="1"/>
  <c r="D57" i="8"/>
  <c r="W57" i="8"/>
  <c r="X57" i="8"/>
  <c r="Y57" i="8"/>
  <c r="BD57" i="8"/>
  <c r="BE57" i="8" s="1"/>
  <c r="BF57" i="8" s="1"/>
  <c r="BG57" i="8" s="1"/>
  <c r="BH57" i="8" s="1"/>
  <c r="BI57" i="8" s="1"/>
  <c r="BJ57" i="8" s="1"/>
  <c r="BK57" i="8" s="1"/>
  <c r="BL57" i="8" s="1"/>
  <c r="BM57" i="8" s="1"/>
  <c r="BN57" i="8" s="1"/>
  <c r="BO57" i="8" s="1"/>
  <c r="BP57" i="8" s="1"/>
  <c r="BQ57" i="8" s="1"/>
  <c r="BR57" i="8" s="1"/>
  <c r="BS57" i="8" s="1"/>
  <c r="D58" i="8"/>
  <c r="W58" i="8"/>
  <c r="X58" i="8"/>
  <c r="Y58" i="8"/>
  <c r="BD58" i="8"/>
  <c r="BE58" i="8" s="1"/>
  <c r="BF58" i="8" s="1"/>
  <c r="BG58" i="8" s="1"/>
  <c r="BH58" i="8" s="1"/>
  <c r="BI58" i="8" s="1"/>
  <c r="BJ58" i="8" s="1"/>
  <c r="BK58" i="8" s="1"/>
  <c r="BL58" i="8" s="1"/>
  <c r="BM58" i="8" s="1"/>
  <c r="BN58" i="8" s="1"/>
  <c r="BO58" i="8" s="1"/>
  <c r="BP58" i="8" s="1"/>
  <c r="BQ58" i="8" s="1"/>
  <c r="BR58" i="8" s="1"/>
  <c r="BS58" i="8" s="1"/>
  <c r="AB51" i="6" l="1"/>
  <c r="AB43" i="6"/>
  <c r="BJ58" i="6"/>
  <c r="BK58" i="6" s="1"/>
  <c r="BL58" i="6" s="1"/>
  <c r="BM58" i="6" s="1"/>
  <c r="BN58" i="6" s="1"/>
  <c r="BO58" i="6" s="1"/>
  <c r="BP58" i="6" s="1"/>
  <c r="BQ58" i="6" s="1"/>
  <c r="BR58" i="6" s="1"/>
  <c r="BS58" i="6" s="1"/>
  <c r="BT58" i="6" s="1"/>
  <c r="BU58" i="6" s="1"/>
  <c r="BV58" i="6" s="1"/>
  <c r="BW58" i="6" s="1"/>
  <c r="BX58" i="6" s="1"/>
  <c r="BY58" i="6" s="1"/>
  <c r="Y58" i="6"/>
  <c r="X58" i="6"/>
  <c r="W58" i="6"/>
  <c r="D58" i="6"/>
  <c r="W59" i="6"/>
  <c r="BJ50" i="6"/>
  <c r="BK50" i="6" s="1"/>
  <c r="BL50" i="6" s="1"/>
  <c r="BM50" i="6" s="1"/>
  <c r="BN50" i="6" s="1"/>
  <c r="BO50" i="6" s="1"/>
  <c r="BP50" i="6" s="1"/>
  <c r="BQ50" i="6" s="1"/>
  <c r="BR50" i="6" s="1"/>
  <c r="BS50" i="6" s="1"/>
  <c r="BT50" i="6" s="1"/>
  <c r="BU50" i="6" s="1"/>
  <c r="BV50" i="6" s="1"/>
  <c r="BW50" i="6" s="1"/>
  <c r="BX50" i="6" s="1"/>
  <c r="BY50" i="6" s="1"/>
  <c r="Y50" i="6"/>
  <c r="X50" i="6"/>
  <c r="W50" i="6"/>
  <c r="D50" i="6"/>
  <c r="D22" i="6"/>
  <c r="W22" i="6"/>
  <c r="X22" i="6"/>
  <c r="Y22" i="6"/>
  <c r="BJ22" i="6"/>
  <c r="BK22" i="6" s="1"/>
  <c r="BL22" i="6" s="1"/>
  <c r="BM22" i="6" s="1"/>
  <c r="BN22" i="6" s="1"/>
  <c r="BO22" i="6" s="1"/>
  <c r="BP22" i="6" s="1"/>
  <c r="BQ22" i="6" s="1"/>
  <c r="BR22" i="6" s="1"/>
  <c r="BS22" i="6" s="1"/>
  <c r="BT22" i="6" s="1"/>
  <c r="BU22" i="6" s="1"/>
  <c r="BV22" i="6" s="1"/>
  <c r="BW22" i="6" s="1"/>
  <c r="BX22" i="6" s="1"/>
  <c r="BY22" i="6" s="1"/>
  <c r="D31" i="6"/>
  <c r="W31" i="6"/>
  <c r="X31" i="6"/>
  <c r="Y31" i="6"/>
  <c r="BJ31" i="6"/>
  <c r="BK31" i="6" s="1"/>
  <c r="BL31" i="6" s="1"/>
  <c r="BM31" i="6" s="1"/>
  <c r="BN31" i="6" s="1"/>
  <c r="BO31" i="6" s="1"/>
  <c r="BP31" i="6" s="1"/>
  <c r="BQ31" i="6" s="1"/>
  <c r="BR31" i="6" s="1"/>
  <c r="BS31" i="6" s="1"/>
  <c r="BT31" i="6" s="1"/>
  <c r="BU31" i="6" s="1"/>
  <c r="BV31" i="6" s="1"/>
  <c r="BW31" i="6" s="1"/>
  <c r="BX31" i="6" s="1"/>
  <c r="BY31" i="6" s="1"/>
  <c r="D49" i="6"/>
  <c r="W49" i="6"/>
  <c r="X49" i="6"/>
  <c r="Y49" i="6"/>
  <c r="BJ49" i="6"/>
  <c r="BK49" i="6" s="1"/>
  <c r="BL49" i="6" s="1"/>
  <c r="BM49" i="6" s="1"/>
  <c r="BN49" i="6" s="1"/>
  <c r="BO49" i="6" s="1"/>
  <c r="BP49" i="6" s="1"/>
  <c r="BQ49" i="6" s="1"/>
  <c r="BR49" i="6" s="1"/>
  <c r="BS49" i="6" s="1"/>
  <c r="BT49" i="6" s="1"/>
  <c r="BU49" i="6" s="1"/>
  <c r="BV49" i="6" s="1"/>
  <c r="BW49" i="6" s="1"/>
  <c r="BX49" i="6" s="1"/>
  <c r="BY49" i="6" s="1"/>
  <c r="D57" i="6"/>
  <c r="W57" i="6"/>
  <c r="X57" i="6"/>
  <c r="Y57" i="6"/>
  <c r="BJ57" i="6"/>
  <c r="BK57" i="6" s="1"/>
  <c r="BL57" i="6" s="1"/>
  <c r="BM57" i="6" s="1"/>
  <c r="BN57" i="6" s="1"/>
  <c r="BO57" i="6" s="1"/>
  <c r="BP57" i="6" s="1"/>
  <c r="BQ57" i="6" s="1"/>
  <c r="BR57" i="6" s="1"/>
  <c r="BS57" i="6" s="1"/>
  <c r="BT57" i="6" s="1"/>
  <c r="BU57" i="6" s="1"/>
  <c r="BV57" i="6" s="1"/>
  <c r="BW57" i="6" s="1"/>
  <c r="BX57" i="6" s="1"/>
  <c r="BY57" i="6" s="1"/>
  <c r="D19" i="6" l="1"/>
  <c r="C45" i="14" l="1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3" i="14"/>
  <c r="C64" i="14"/>
  <c r="C65" i="14"/>
  <c r="C66" i="14"/>
  <c r="C67" i="14"/>
  <c r="C68" i="14"/>
  <c r="C69" i="14"/>
  <c r="C70" i="14"/>
  <c r="C71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W10" i="10" l="1"/>
  <c r="D21" i="7" l="1"/>
  <c r="AF63" i="5" l="1"/>
  <c r="AC63" i="5"/>
  <c r="B90" i="14"/>
  <c r="G48" i="5" l="1"/>
  <c r="G36" i="5"/>
  <c r="P49" i="5"/>
  <c r="P50" i="5"/>
  <c r="P52" i="5"/>
  <c r="P53" i="5"/>
  <c r="O49" i="5"/>
  <c r="O50" i="5"/>
  <c r="O52" i="5"/>
  <c r="O53" i="5"/>
  <c r="N49" i="5"/>
  <c r="N50" i="5"/>
  <c r="N52" i="5"/>
  <c r="N53" i="5"/>
  <c r="M49" i="5"/>
  <c r="M50" i="5"/>
  <c r="M52" i="5"/>
  <c r="M53" i="5"/>
  <c r="L49" i="5"/>
  <c r="L50" i="5"/>
  <c r="L52" i="5"/>
  <c r="L53" i="5"/>
  <c r="K49" i="5"/>
  <c r="K50" i="5"/>
  <c r="K52" i="5"/>
  <c r="K53" i="5"/>
  <c r="J49" i="5"/>
  <c r="J50" i="5"/>
  <c r="J52" i="5"/>
  <c r="J53" i="5"/>
  <c r="I49" i="5"/>
  <c r="I50" i="5"/>
  <c r="I52" i="5"/>
  <c r="I53" i="5"/>
  <c r="I48" i="5"/>
  <c r="H50" i="5"/>
  <c r="H52" i="5"/>
  <c r="H53" i="5"/>
  <c r="H49" i="5"/>
  <c r="G53" i="5"/>
  <c r="G52" i="5"/>
  <c r="G50" i="5"/>
  <c r="G49" i="5"/>
  <c r="D6" i="12" l="1" a="1"/>
  <c r="D6" i="12" s="1"/>
  <c r="M6" i="12" a="1"/>
  <c r="M6" i="12" s="1"/>
  <c r="I6" i="12" a="1"/>
  <c r="I6" i="12" s="1"/>
  <c r="AE16" i="5"/>
  <c r="AE37" i="5" s="1"/>
  <c r="AE17" i="5"/>
  <c r="AE38" i="5" s="1"/>
  <c r="AE18" i="5"/>
  <c r="AE39" i="5" s="1"/>
  <c r="AE19" i="5"/>
  <c r="AE40" i="5" s="1"/>
  <c r="AE20" i="5"/>
  <c r="AE41" i="5" s="1"/>
  <c r="AE21" i="5"/>
  <c r="AE42" i="5" s="1"/>
  <c r="AE22" i="5"/>
  <c r="AE43" i="5" s="1"/>
  <c r="AE23" i="5"/>
  <c r="AE44" i="5" s="1"/>
  <c r="AE24" i="5"/>
  <c r="AE45" i="5" s="1"/>
  <c r="AE25" i="5"/>
  <c r="AE46" i="5" s="1"/>
  <c r="AE26" i="5"/>
  <c r="AE47" i="5" s="1"/>
  <c r="AE27" i="5"/>
  <c r="AE48" i="5" s="1"/>
  <c r="AE28" i="5"/>
  <c r="AE49" i="5" s="1"/>
  <c r="AE29" i="5"/>
  <c r="AE50" i="5" s="1"/>
  <c r="AE15" i="5"/>
  <c r="AE36" i="5" s="1"/>
  <c r="AH53" i="5"/>
  <c r="AH37" i="5"/>
  <c r="AH38" i="5"/>
  <c r="AH39" i="5"/>
  <c r="AH40" i="5"/>
  <c r="AH41" i="5"/>
  <c r="AH42" i="5"/>
  <c r="AH43" i="5"/>
  <c r="AH44" i="5"/>
  <c r="AH45" i="5"/>
  <c r="AH46" i="5"/>
  <c r="AH47" i="5"/>
  <c r="AH48" i="5"/>
  <c r="AH49" i="5"/>
  <c r="AH50" i="5"/>
  <c r="AH36" i="5"/>
  <c r="E53" i="5"/>
  <c r="P37" i="5"/>
  <c r="P38" i="5"/>
  <c r="P39" i="5"/>
  <c r="P40" i="5"/>
  <c r="P41" i="5"/>
  <c r="P42" i="5"/>
  <c r="P43" i="5"/>
  <c r="P44" i="5"/>
  <c r="P45" i="5"/>
  <c r="P46" i="5"/>
  <c r="P47" i="5"/>
  <c r="P48" i="5"/>
  <c r="O37" i="5"/>
  <c r="O38" i="5"/>
  <c r="O39" i="5"/>
  <c r="O40" i="5"/>
  <c r="O41" i="5"/>
  <c r="O42" i="5"/>
  <c r="O43" i="5"/>
  <c r="O44" i="5"/>
  <c r="O45" i="5"/>
  <c r="O46" i="5"/>
  <c r="O47" i="5"/>
  <c r="O48" i="5"/>
  <c r="N37" i="5"/>
  <c r="N38" i="5"/>
  <c r="N39" i="5"/>
  <c r="N40" i="5"/>
  <c r="N41" i="5"/>
  <c r="N42" i="5"/>
  <c r="N43" i="5"/>
  <c r="N44" i="5"/>
  <c r="N45" i="5"/>
  <c r="N46" i="5"/>
  <c r="N47" i="5"/>
  <c r="N48" i="5"/>
  <c r="M37" i="5"/>
  <c r="M38" i="5"/>
  <c r="M39" i="5"/>
  <c r="M40" i="5"/>
  <c r="M41" i="5"/>
  <c r="M42" i="5"/>
  <c r="M43" i="5"/>
  <c r="M44" i="5"/>
  <c r="M45" i="5"/>
  <c r="M46" i="5"/>
  <c r="M47" i="5"/>
  <c r="M48" i="5"/>
  <c r="Q36" i="5"/>
  <c r="P36" i="5"/>
  <c r="O36" i="5"/>
  <c r="N36" i="5"/>
  <c r="M36" i="5"/>
  <c r="L37" i="5"/>
  <c r="L38" i="5"/>
  <c r="L39" i="5"/>
  <c r="L40" i="5"/>
  <c r="L41" i="5"/>
  <c r="L42" i="5"/>
  <c r="L43" i="5"/>
  <c r="L44" i="5"/>
  <c r="L45" i="5"/>
  <c r="L46" i="5"/>
  <c r="L47" i="5"/>
  <c r="L48" i="5"/>
  <c r="K37" i="5"/>
  <c r="K38" i="5"/>
  <c r="K39" i="5"/>
  <c r="K40" i="5"/>
  <c r="K41" i="5"/>
  <c r="K42" i="5"/>
  <c r="K43" i="5"/>
  <c r="K44" i="5"/>
  <c r="K45" i="5"/>
  <c r="K46" i="5"/>
  <c r="K47" i="5"/>
  <c r="K48" i="5"/>
  <c r="L36" i="5"/>
  <c r="K36" i="5"/>
  <c r="J37" i="5"/>
  <c r="J38" i="5"/>
  <c r="J39" i="5"/>
  <c r="J40" i="5"/>
  <c r="J41" i="5"/>
  <c r="J42" i="5"/>
  <c r="J43" i="5"/>
  <c r="J44" i="5"/>
  <c r="J45" i="5"/>
  <c r="J46" i="5"/>
  <c r="J47" i="5"/>
  <c r="J48" i="5"/>
  <c r="J36" i="5"/>
  <c r="I37" i="5"/>
  <c r="I38" i="5"/>
  <c r="I39" i="5"/>
  <c r="I40" i="5"/>
  <c r="I41" i="5"/>
  <c r="I42" i="5"/>
  <c r="I43" i="5"/>
  <c r="I44" i="5"/>
  <c r="I45" i="5"/>
  <c r="I46" i="5"/>
  <c r="I47" i="5"/>
  <c r="I36" i="5"/>
  <c r="H37" i="5"/>
  <c r="H38" i="5"/>
  <c r="H39" i="5"/>
  <c r="H40" i="5"/>
  <c r="H41" i="5"/>
  <c r="H42" i="5"/>
  <c r="H43" i="5"/>
  <c r="H44" i="5"/>
  <c r="H45" i="5"/>
  <c r="H46" i="5"/>
  <c r="H47" i="5"/>
  <c r="H48" i="5"/>
  <c r="H36" i="5"/>
  <c r="G37" i="5"/>
  <c r="G38" i="5"/>
  <c r="G39" i="5"/>
  <c r="G40" i="5"/>
  <c r="G41" i="5"/>
  <c r="G42" i="5"/>
  <c r="G43" i="5"/>
  <c r="G44" i="5"/>
  <c r="G45" i="5"/>
  <c r="G46" i="5"/>
  <c r="G47" i="5"/>
  <c r="E37" i="5"/>
  <c r="E38" i="5"/>
  <c r="E39" i="5"/>
  <c r="E40" i="5"/>
  <c r="E41" i="5"/>
  <c r="E42" i="5"/>
  <c r="E43" i="5"/>
  <c r="E44" i="5"/>
  <c r="E45" i="5"/>
  <c r="E46" i="5"/>
  <c r="E47" i="5"/>
  <c r="E48" i="5"/>
  <c r="E36" i="5"/>
  <c r="AU36" i="18" l="1"/>
  <c r="AU7" i="18"/>
  <c r="AC8" i="6"/>
  <c r="C62" i="14"/>
  <c r="AB5" i="5"/>
  <c r="AE30" i="5"/>
  <c r="AR42" i="18" l="1"/>
  <c r="AP42" i="18"/>
  <c r="AS42" i="18"/>
  <c r="AU42" i="18" s="1"/>
  <c r="AR43" i="18"/>
  <c r="AS43" i="18"/>
  <c r="AU43" i="18" s="1"/>
  <c r="AR52" i="18"/>
  <c r="AR21" i="18"/>
  <c r="AR53" i="18"/>
  <c r="AR16" i="18"/>
  <c r="AS48" i="18"/>
  <c r="AU48" i="18" s="1"/>
  <c r="AS25" i="18"/>
  <c r="AP15" i="18"/>
  <c r="AS15" i="18"/>
  <c r="AS21" i="18"/>
  <c r="AU21" i="18" s="1"/>
  <c r="AP43" i="18"/>
  <c r="AS53" i="18"/>
  <c r="AU53" i="18" s="1"/>
  <c r="AP52" i="18"/>
  <c r="AS52" i="18"/>
  <c r="AP47" i="18"/>
  <c r="AR15" i="18"/>
  <c r="AP21" i="18"/>
  <c r="AP25" i="18"/>
  <c r="AS47" i="18"/>
  <c r="AP53" i="18"/>
  <c r="AP26" i="18"/>
  <c r="AP16" i="18"/>
  <c r="AS20" i="18"/>
  <c r="AS26" i="18"/>
  <c r="AU26" i="18" s="1"/>
  <c r="AR48" i="18"/>
  <c r="AR25" i="18"/>
  <c r="AP20" i="18"/>
  <c r="AR26" i="18"/>
  <c r="AS16" i="18"/>
  <c r="AU16" i="18" s="1"/>
  <c r="AP48" i="18"/>
  <c r="AR20" i="18"/>
  <c r="AR47" i="18"/>
  <c r="D60" i="10"/>
  <c r="E18" i="3"/>
  <c r="E16" i="3"/>
  <c r="E15" i="3"/>
  <c r="E14" i="3"/>
  <c r="E12" i="3"/>
  <c r="AR49" i="18" l="1"/>
  <c r="AP22" i="18"/>
  <c r="AR22" i="18"/>
  <c r="AR54" i="18"/>
  <c r="AP54" i="18"/>
  <c r="AR27" i="18"/>
  <c r="AP27" i="18"/>
  <c r="AP44" i="18"/>
  <c r="AR44" i="18"/>
  <c r="AR17" i="18"/>
  <c r="AS17" i="18"/>
  <c r="AU15" i="18"/>
  <c r="AU17" i="18" s="1"/>
  <c r="AU44" i="18"/>
  <c r="AS44" i="18"/>
  <c r="AS27" i="18"/>
  <c r="AU25" i="18"/>
  <c r="AU27" i="18" s="1"/>
  <c r="AS49" i="18"/>
  <c r="AU47" i="18"/>
  <c r="AU49" i="18" s="1"/>
  <c r="AS22" i="18"/>
  <c r="AU20" i="18"/>
  <c r="AU22" i="18" s="1"/>
  <c r="AP49" i="18"/>
  <c r="AP17" i="18"/>
  <c r="AU52" i="18"/>
  <c r="AU54" i="18" s="1"/>
  <c r="AS54" i="18"/>
  <c r="AB24" i="7"/>
  <c r="AR55" i="18" l="1"/>
  <c r="AU55" i="18"/>
  <c r="AP28" i="18"/>
  <c r="AU28" i="18"/>
  <c r="AR28" i="18"/>
  <c r="AP55" i="18"/>
  <c r="AS28" i="18"/>
  <c r="AS55" i="18"/>
  <c r="K13" i="15"/>
  <c r="E78" i="8"/>
  <c r="C78" i="8"/>
  <c r="E74" i="8"/>
  <c r="C74" i="8"/>
  <c r="C40" i="8"/>
  <c r="E40" i="8"/>
  <c r="AB33" i="6"/>
  <c r="AB24" i="6"/>
  <c r="C43" i="6"/>
  <c r="E33" i="6"/>
  <c r="C33" i="6"/>
  <c r="C24" i="6"/>
  <c r="AH30" i="5"/>
  <c r="G30" i="5"/>
  <c r="G51" i="5" s="1"/>
  <c r="E51" i="5"/>
  <c r="E36" i="7"/>
  <c r="C36" i="7"/>
  <c r="G24" i="7"/>
  <c r="F24" i="7"/>
  <c r="E24" i="7"/>
  <c r="C24" i="7"/>
  <c r="AB45" i="7"/>
  <c r="AB36" i="7"/>
  <c r="C34" i="6" l="1"/>
  <c r="AB34" i="6"/>
  <c r="L8" i="15"/>
  <c r="H8" i="15"/>
  <c r="B38" i="15" l="1"/>
  <c r="J40" i="15" l="1"/>
  <c r="B40" i="15"/>
  <c r="J38" i="15"/>
  <c r="B88" i="14"/>
  <c r="K12" i="15"/>
  <c r="K26" i="15" l="1"/>
  <c r="L26" i="15" s="1"/>
  <c r="K25" i="15"/>
  <c r="L25" i="15" s="1"/>
  <c r="K24" i="15"/>
  <c r="L24" i="15" s="1"/>
  <c r="K23" i="15"/>
  <c r="L23" i="15" s="1"/>
  <c r="K22" i="15"/>
  <c r="L22" i="15" s="1"/>
  <c r="K21" i="15"/>
  <c r="L21" i="15" s="1"/>
  <c r="K20" i="15"/>
  <c r="L20" i="15" s="1"/>
  <c r="K19" i="15"/>
  <c r="L19" i="15" s="1"/>
  <c r="K18" i="15"/>
  <c r="L18" i="15" s="1"/>
  <c r="K17" i="15"/>
  <c r="L17" i="15" s="1"/>
  <c r="K16" i="15"/>
  <c r="L16" i="15" s="1"/>
  <c r="K15" i="15"/>
  <c r="L15" i="15" s="1"/>
  <c r="K14" i="15"/>
  <c r="L14" i="15" s="1"/>
  <c r="K28" i="15" l="1"/>
  <c r="L13" i="15"/>
  <c r="L12" i="15"/>
  <c r="W65" i="6"/>
  <c r="L28" i="15" l="1"/>
  <c r="F6" i="14"/>
  <c r="Y5" i="10" l="1"/>
  <c r="C6" i="14" l="1"/>
  <c r="AC7" i="10" l="1"/>
  <c r="Y6" i="6" l="1"/>
  <c r="A31" i="17"/>
  <c r="B6" i="17"/>
  <c r="BA34" i="7" l="1"/>
  <c r="BB34" i="7" s="1"/>
  <c r="Y34" i="7"/>
  <c r="BA33" i="7"/>
  <c r="BB33" i="7" s="1"/>
  <c r="Y33" i="7"/>
  <c r="BA32" i="7"/>
  <c r="BB32" i="7" s="1"/>
  <c r="Y32" i="7"/>
  <c r="X34" i="7"/>
  <c r="W34" i="7"/>
  <c r="X33" i="7"/>
  <c r="W33" i="7"/>
  <c r="X32" i="7"/>
  <c r="W32" i="7"/>
  <c r="E51" i="6"/>
  <c r="C51" i="6"/>
  <c r="D34" i="7"/>
  <c r="D33" i="7"/>
  <c r="D32" i="7"/>
  <c r="D22" i="7"/>
  <c r="AE32" i="5"/>
  <c r="AE53" i="5" s="1"/>
  <c r="BV46" i="5"/>
  <c r="BV48" i="5"/>
  <c r="BW48" i="5" s="1"/>
  <c r="BV47" i="5"/>
  <c r="F27" i="5"/>
  <c r="F26" i="5"/>
  <c r="F25" i="5"/>
  <c r="F24" i="5"/>
  <c r="BW46" i="5" l="1"/>
  <c r="BX46" i="5" s="1"/>
  <c r="BY46" i="5" s="1"/>
  <c r="BZ46" i="5" s="1"/>
  <c r="CA46" i="5" s="1"/>
  <c r="CB46" i="5" s="1"/>
  <c r="CC46" i="5" s="1"/>
  <c r="CD46" i="5" s="1"/>
  <c r="CE46" i="5" s="1"/>
  <c r="CF46" i="5" s="1"/>
  <c r="CG46" i="5" s="1"/>
  <c r="CH46" i="5" s="1"/>
  <c r="CI46" i="5" s="1"/>
  <c r="CJ46" i="5" s="1"/>
  <c r="CK46" i="5" s="1"/>
  <c r="BX48" i="5"/>
  <c r="BY48" i="5" s="1"/>
  <c r="BZ48" i="5" s="1"/>
  <c r="CA48" i="5" s="1"/>
  <c r="CB48" i="5" s="1"/>
  <c r="CC48" i="5" s="1"/>
  <c r="CD48" i="5" s="1"/>
  <c r="CE48" i="5" s="1"/>
  <c r="CF48" i="5" s="1"/>
  <c r="CG48" i="5" s="1"/>
  <c r="CH48" i="5" s="1"/>
  <c r="CI48" i="5" s="1"/>
  <c r="CJ48" i="5" s="1"/>
  <c r="CK48" i="5" s="1"/>
  <c r="BW47" i="5"/>
  <c r="BX47" i="5" s="1"/>
  <c r="BY47" i="5" s="1"/>
  <c r="BZ47" i="5" s="1"/>
  <c r="CA47" i="5" s="1"/>
  <c r="CB47" i="5" s="1"/>
  <c r="CC47" i="5" s="1"/>
  <c r="CD47" i="5" s="1"/>
  <c r="CE47" i="5" s="1"/>
  <c r="CF47" i="5" s="1"/>
  <c r="CG47" i="5" s="1"/>
  <c r="CH47" i="5" s="1"/>
  <c r="CI47" i="5" s="1"/>
  <c r="CJ47" i="5" s="1"/>
  <c r="CK47" i="5" s="1"/>
  <c r="BC32" i="7"/>
  <c r="BD32" i="7" s="1"/>
  <c r="BE32" i="7" s="1"/>
  <c r="BF32" i="7" s="1"/>
  <c r="BG32" i="7" s="1"/>
  <c r="BH32" i="7" s="1"/>
  <c r="BI32" i="7" s="1"/>
  <c r="BJ32" i="7" s="1"/>
  <c r="BK32" i="7" s="1"/>
  <c r="BL32" i="7" s="1"/>
  <c r="BM32" i="7" s="1"/>
  <c r="BN32" i="7" s="1"/>
  <c r="BO32" i="7" s="1"/>
  <c r="BP32" i="7" s="1"/>
  <c r="BC34" i="7"/>
  <c r="BD34" i="7" s="1"/>
  <c r="BE34" i="7" s="1"/>
  <c r="BF34" i="7" s="1"/>
  <c r="BG34" i="7" s="1"/>
  <c r="BH34" i="7" s="1"/>
  <c r="BI34" i="7" s="1"/>
  <c r="BJ34" i="7" s="1"/>
  <c r="BK34" i="7" s="1"/>
  <c r="BL34" i="7" s="1"/>
  <c r="BM34" i="7" s="1"/>
  <c r="BN34" i="7" s="1"/>
  <c r="BO34" i="7" s="1"/>
  <c r="BP34" i="7" s="1"/>
  <c r="BC33" i="7"/>
  <c r="BD33" i="7" s="1"/>
  <c r="BE33" i="7" s="1"/>
  <c r="BF33" i="7" s="1"/>
  <c r="BG33" i="7" s="1"/>
  <c r="BH33" i="7" s="1"/>
  <c r="BI33" i="7" s="1"/>
  <c r="BJ33" i="7" s="1"/>
  <c r="BK33" i="7" s="1"/>
  <c r="BL33" i="7" s="1"/>
  <c r="BM33" i="7" s="1"/>
  <c r="BN33" i="7" s="1"/>
  <c r="BO33" i="7" s="1"/>
  <c r="BP33" i="7" s="1"/>
  <c r="F46" i="5"/>
  <c r="F47" i="5"/>
  <c r="F48" i="5"/>
  <c r="F11" i="12"/>
  <c r="F11" i="17" s="1"/>
  <c r="BA23" i="7" l="1"/>
  <c r="BB23" i="7" s="1"/>
  <c r="BC23" i="7" s="1"/>
  <c r="BD23" i="7" s="1"/>
  <c r="BE23" i="7" s="1"/>
  <c r="BF23" i="7" s="1"/>
  <c r="BG23" i="7" s="1"/>
  <c r="BH23" i="7" s="1"/>
  <c r="BI23" i="7" s="1"/>
  <c r="BJ23" i="7" s="1"/>
  <c r="BK23" i="7" s="1"/>
  <c r="BL23" i="7" s="1"/>
  <c r="BM23" i="7" s="1"/>
  <c r="BN23" i="7" s="1"/>
  <c r="BO23" i="7" s="1"/>
  <c r="BP23" i="7" s="1"/>
  <c r="Y23" i="7"/>
  <c r="BA22" i="7"/>
  <c r="BB22" i="7" s="1"/>
  <c r="BC22" i="7" s="1"/>
  <c r="BD22" i="7" s="1"/>
  <c r="BE22" i="7" s="1"/>
  <c r="BF22" i="7" s="1"/>
  <c r="BG22" i="7" s="1"/>
  <c r="BH22" i="7" s="1"/>
  <c r="BI22" i="7" s="1"/>
  <c r="BJ22" i="7" s="1"/>
  <c r="BK22" i="7" s="1"/>
  <c r="BL22" i="7" s="1"/>
  <c r="BM22" i="7" s="1"/>
  <c r="BN22" i="7" s="1"/>
  <c r="BO22" i="7" s="1"/>
  <c r="BP22" i="7" s="1"/>
  <c r="Y22" i="7"/>
  <c r="R24" i="7"/>
  <c r="Q24" i="7"/>
  <c r="P24" i="7"/>
  <c r="O24" i="7"/>
  <c r="N24" i="7"/>
  <c r="M24" i="7"/>
  <c r="L24" i="7"/>
  <c r="K24" i="7"/>
  <c r="J24" i="7"/>
  <c r="I24" i="7"/>
  <c r="H24" i="7"/>
  <c r="D23" i="7"/>
  <c r="X23" i="7"/>
  <c r="W23" i="7"/>
  <c r="X22" i="7"/>
  <c r="W22" i="7"/>
  <c r="BV40" i="5"/>
  <c r="BV39" i="5"/>
  <c r="BV38" i="5"/>
  <c r="BV37" i="5"/>
  <c r="Q30" i="5"/>
  <c r="Q51" i="5" s="1"/>
  <c r="P30" i="5"/>
  <c r="P51" i="5" s="1"/>
  <c r="O30" i="5"/>
  <c r="O51" i="5" s="1"/>
  <c r="N30" i="5"/>
  <c r="N51" i="5" s="1"/>
  <c r="M30" i="5"/>
  <c r="M51" i="5" s="1"/>
  <c r="L30" i="5"/>
  <c r="L51" i="5" s="1"/>
  <c r="K30" i="5"/>
  <c r="K51" i="5" s="1"/>
  <c r="J30" i="5"/>
  <c r="J51" i="5" s="1"/>
  <c r="I30" i="5"/>
  <c r="I51" i="5" s="1"/>
  <c r="H30" i="5"/>
  <c r="H51" i="5" s="1"/>
  <c r="F29" i="5"/>
  <c r="F28" i="5"/>
  <c r="F20" i="5"/>
  <c r="F17" i="5"/>
  <c r="AH51" i="5" l="1"/>
  <c r="F45" i="5"/>
  <c r="BW39" i="5"/>
  <c r="BX39" i="5" s="1"/>
  <c r="BY39" i="5" s="1"/>
  <c r="BZ39" i="5" s="1"/>
  <c r="CA39" i="5" s="1"/>
  <c r="CB39" i="5" s="1"/>
  <c r="CC39" i="5" s="1"/>
  <c r="CD39" i="5" s="1"/>
  <c r="CE39" i="5" s="1"/>
  <c r="CF39" i="5" s="1"/>
  <c r="CG39" i="5" s="1"/>
  <c r="CH39" i="5" s="1"/>
  <c r="CI39" i="5" s="1"/>
  <c r="CJ39" i="5" s="1"/>
  <c r="CK39" i="5" s="1"/>
  <c r="BW37" i="5"/>
  <c r="BX37" i="5" s="1"/>
  <c r="BY37" i="5" s="1"/>
  <c r="BZ37" i="5" s="1"/>
  <c r="CA37" i="5" s="1"/>
  <c r="CB37" i="5" s="1"/>
  <c r="CC37" i="5" s="1"/>
  <c r="CD37" i="5" s="1"/>
  <c r="CE37" i="5" s="1"/>
  <c r="CF37" i="5" s="1"/>
  <c r="CG37" i="5" s="1"/>
  <c r="CH37" i="5" s="1"/>
  <c r="CI37" i="5" s="1"/>
  <c r="CJ37" i="5" s="1"/>
  <c r="CK37" i="5" s="1"/>
  <c r="BW40" i="5"/>
  <c r="BX40" i="5" s="1"/>
  <c r="BY40" i="5" s="1"/>
  <c r="BZ40" i="5" s="1"/>
  <c r="CA40" i="5" s="1"/>
  <c r="CB40" i="5" s="1"/>
  <c r="CC40" i="5" s="1"/>
  <c r="CD40" i="5" s="1"/>
  <c r="CE40" i="5" s="1"/>
  <c r="CF40" i="5" s="1"/>
  <c r="CG40" i="5" s="1"/>
  <c r="CH40" i="5" s="1"/>
  <c r="CI40" i="5" s="1"/>
  <c r="CJ40" i="5" s="1"/>
  <c r="CK40" i="5" s="1"/>
  <c r="BW38" i="5"/>
  <c r="BX38" i="5" s="1"/>
  <c r="BY38" i="5" s="1"/>
  <c r="BZ38" i="5" s="1"/>
  <c r="CA38" i="5" s="1"/>
  <c r="CB38" i="5" s="1"/>
  <c r="CC38" i="5" s="1"/>
  <c r="CD38" i="5" s="1"/>
  <c r="CE38" i="5" s="1"/>
  <c r="CF38" i="5" s="1"/>
  <c r="CG38" i="5" s="1"/>
  <c r="CH38" i="5" s="1"/>
  <c r="CI38" i="5" s="1"/>
  <c r="CJ38" i="5" s="1"/>
  <c r="CK38" i="5" s="1"/>
  <c r="F50" i="5"/>
  <c r="F49" i="5"/>
  <c r="F40" i="5"/>
  <c r="F39" i="5"/>
  <c r="F38" i="5"/>
  <c r="F37" i="5"/>
  <c r="AC7" i="7"/>
  <c r="AA20" i="7" l="1"/>
  <c r="AC20" i="7" s="1"/>
  <c r="Z20" i="7"/>
  <c r="Z32" i="7"/>
  <c r="Z34" i="7"/>
  <c r="AA34" i="7"/>
  <c r="AC34" i="7" s="1"/>
  <c r="Z33" i="7"/>
  <c r="AA32" i="7"/>
  <c r="AC32" i="7" s="1"/>
  <c r="AA33" i="7"/>
  <c r="AC33" i="7" s="1"/>
  <c r="AA23" i="7"/>
  <c r="Z23" i="7"/>
  <c r="AA22" i="7"/>
  <c r="Z22" i="7"/>
  <c r="AC22" i="7" l="1"/>
  <c r="AC23" i="7"/>
  <c r="A28" i="12"/>
  <c r="A28" i="17" s="1"/>
  <c r="D80" i="14" l="1"/>
  <c r="D42" i="14"/>
  <c r="C79" i="14"/>
  <c r="F79" i="14" s="1"/>
  <c r="C78" i="14"/>
  <c r="F78" i="14" s="1"/>
  <c r="C75" i="14"/>
  <c r="F75" i="14" s="1"/>
  <c r="C74" i="14"/>
  <c r="F74" i="14" s="1"/>
  <c r="F71" i="14"/>
  <c r="F70" i="14"/>
  <c r="F69" i="14"/>
  <c r="F68" i="14"/>
  <c r="F67" i="14"/>
  <c r="F66" i="14"/>
  <c r="F65" i="14"/>
  <c r="F64" i="14"/>
  <c r="F63" i="14"/>
  <c r="F62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C44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C15" i="14"/>
  <c r="D90" i="14"/>
  <c r="D88" i="14"/>
  <c r="E43" i="6"/>
  <c r="AB53" i="5"/>
  <c r="F32" i="5"/>
  <c r="AB32" i="5"/>
  <c r="BV32" i="5"/>
  <c r="BW32" i="5" s="1"/>
  <c r="BX32" i="5" s="1"/>
  <c r="BY32" i="5" s="1"/>
  <c r="BZ32" i="5" s="1"/>
  <c r="CA32" i="5" s="1"/>
  <c r="CB32" i="5" s="1"/>
  <c r="CC32" i="5" s="1"/>
  <c r="CD32" i="5" s="1"/>
  <c r="CE32" i="5" s="1"/>
  <c r="CF32" i="5" s="1"/>
  <c r="CG32" i="5" s="1"/>
  <c r="CH32" i="5" s="1"/>
  <c r="CI32" i="5" s="1"/>
  <c r="CJ32" i="5" s="1"/>
  <c r="CK32" i="5" s="1"/>
  <c r="F15" i="14" l="1"/>
  <c r="F42" i="14" s="1"/>
  <c r="C42" i="14"/>
  <c r="F36" i="5"/>
  <c r="F43" i="5"/>
  <c r="F44" i="14"/>
  <c r="F76" i="14"/>
  <c r="F80" i="14"/>
  <c r="C76" i="14"/>
  <c r="C80" i="14"/>
  <c r="D76" i="14"/>
  <c r="E80" i="14" l="1"/>
  <c r="E76" i="14"/>
  <c r="D72" i="14"/>
  <c r="D81" i="14" s="1"/>
  <c r="E72" i="14"/>
  <c r="E42" i="14"/>
  <c r="K39" i="12"/>
  <c r="K38" i="12"/>
  <c r="E81" i="14" l="1"/>
  <c r="F23" i="5"/>
  <c r="AC7" i="8" l="1"/>
  <c r="AA43" i="8" l="1"/>
  <c r="AA47" i="8"/>
  <c r="AA51" i="8"/>
  <c r="AA42" i="8"/>
  <c r="AA46" i="8"/>
  <c r="Z49" i="8"/>
  <c r="Z44" i="8"/>
  <c r="AA45" i="8"/>
  <c r="Z48" i="8"/>
  <c r="AA49" i="8"/>
  <c r="AA44" i="8"/>
  <c r="AA48" i="8"/>
  <c r="AA52" i="8"/>
  <c r="AA56" i="8"/>
  <c r="Z52" i="8"/>
  <c r="Z53" i="8"/>
  <c r="AA53" i="8"/>
  <c r="Z56" i="8"/>
  <c r="AA57" i="8"/>
  <c r="AA58" i="8"/>
  <c r="Z45" i="8"/>
  <c r="Z54" i="8"/>
  <c r="Z43" i="8"/>
  <c r="AA54" i="8"/>
  <c r="Z55" i="8"/>
  <c r="AA55" i="8"/>
  <c r="Z42" i="8"/>
  <c r="Z57" i="8"/>
  <c r="Z50" i="8"/>
  <c r="Z46" i="8"/>
  <c r="Z51" i="8"/>
  <c r="Z58" i="8"/>
  <c r="AA50" i="8"/>
  <c r="Z47" i="8"/>
  <c r="F70" i="10"/>
  <c r="J70" i="10"/>
  <c r="L70" i="10"/>
  <c r="N70" i="10"/>
  <c r="P70" i="10"/>
  <c r="R70" i="10"/>
  <c r="E70" i="8"/>
  <c r="E70" i="10"/>
  <c r="G70" i="10"/>
  <c r="I70" i="10"/>
  <c r="K70" i="10"/>
  <c r="M70" i="10"/>
  <c r="O70" i="10"/>
  <c r="Q70" i="10"/>
  <c r="C70" i="10"/>
  <c r="AA88" i="10"/>
  <c r="W88" i="10"/>
  <c r="AA86" i="10"/>
  <c r="W86" i="10"/>
  <c r="AB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C78" i="10"/>
  <c r="BD77" i="10"/>
  <c r="BE77" i="10" s="1"/>
  <c r="BF77" i="10" s="1"/>
  <c r="BG77" i="10" s="1"/>
  <c r="BH77" i="10" s="1"/>
  <c r="BI77" i="10" s="1"/>
  <c r="BJ77" i="10" s="1"/>
  <c r="BK77" i="10" s="1"/>
  <c r="BL77" i="10" s="1"/>
  <c r="BM77" i="10" s="1"/>
  <c r="BN77" i="10" s="1"/>
  <c r="BO77" i="10" s="1"/>
  <c r="BP77" i="10" s="1"/>
  <c r="BQ77" i="10" s="1"/>
  <c r="BR77" i="10" s="1"/>
  <c r="BS77" i="10" s="1"/>
  <c r="Y77" i="10"/>
  <c r="X77" i="10"/>
  <c r="W77" i="10"/>
  <c r="D77" i="10"/>
  <c r="BD76" i="10"/>
  <c r="Y76" i="10"/>
  <c r="X76" i="10"/>
  <c r="W76" i="10"/>
  <c r="D76" i="10"/>
  <c r="W75" i="10"/>
  <c r="AB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C74" i="10"/>
  <c r="BD73" i="10"/>
  <c r="BE73" i="10" s="1"/>
  <c r="BF73" i="10" s="1"/>
  <c r="BG73" i="10" s="1"/>
  <c r="BH73" i="10" s="1"/>
  <c r="BI73" i="10" s="1"/>
  <c r="BJ73" i="10" s="1"/>
  <c r="BK73" i="10" s="1"/>
  <c r="BL73" i="10" s="1"/>
  <c r="BM73" i="10" s="1"/>
  <c r="BN73" i="10" s="1"/>
  <c r="BO73" i="10" s="1"/>
  <c r="BP73" i="10" s="1"/>
  <c r="BQ73" i="10" s="1"/>
  <c r="BR73" i="10" s="1"/>
  <c r="BS73" i="10" s="1"/>
  <c r="Y73" i="10"/>
  <c r="X73" i="10"/>
  <c r="W73" i="10"/>
  <c r="D73" i="10"/>
  <c r="BD72" i="10"/>
  <c r="Y72" i="10"/>
  <c r="X72" i="10"/>
  <c r="W72" i="10"/>
  <c r="D72" i="10"/>
  <c r="W71" i="10"/>
  <c r="AB70" i="10"/>
  <c r="BD69" i="10"/>
  <c r="BE69" i="10" s="1"/>
  <c r="BF69" i="10" s="1"/>
  <c r="BG69" i="10" s="1"/>
  <c r="BH69" i="10" s="1"/>
  <c r="BI69" i="10" s="1"/>
  <c r="BJ69" i="10" s="1"/>
  <c r="BK69" i="10" s="1"/>
  <c r="BL69" i="10" s="1"/>
  <c r="BM69" i="10" s="1"/>
  <c r="BN69" i="10" s="1"/>
  <c r="BO69" i="10" s="1"/>
  <c r="BP69" i="10" s="1"/>
  <c r="BQ69" i="10" s="1"/>
  <c r="BR69" i="10" s="1"/>
  <c r="BS69" i="10" s="1"/>
  <c r="Y69" i="10"/>
  <c r="X69" i="10"/>
  <c r="W69" i="10"/>
  <c r="D69" i="10"/>
  <c r="BD68" i="10"/>
  <c r="BE68" i="10" s="1"/>
  <c r="BF68" i="10" s="1"/>
  <c r="BG68" i="10" s="1"/>
  <c r="BH68" i="10" s="1"/>
  <c r="BI68" i="10" s="1"/>
  <c r="BJ68" i="10" s="1"/>
  <c r="BK68" i="10" s="1"/>
  <c r="BL68" i="10" s="1"/>
  <c r="BM68" i="10" s="1"/>
  <c r="BN68" i="10" s="1"/>
  <c r="BO68" i="10" s="1"/>
  <c r="BP68" i="10" s="1"/>
  <c r="BQ68" i="10" s="1"/>
  <c r="BR68" i="10" s="1"/>
  <c r="BS68" i="10" s="1"/>
  <c r="Y68" i="10"/>
  <c r="X68" i="10"/>
  <c r="W68" i="10"/>
  <c r="D68" i="10"/>
  <c r="BD67" i="10"/>
  <c r="BE67" i="10" s="1"/>
  <c r="BF67" i="10" s="1"/>
  <c r="BG67" i="10" s="1"/>
  <c r="BH67" i="10" s="1"/>
  <c r="BI67" i="10" s="1"/>
  <c r="BJ67" i="10" s="1"/>
  <c r="BK67" i="10" s="1"/>
  <c r="BL67" i="10" s="1"/>
  <c r="BM67" i="10" s="1"/>
  <c r="BN67" i="10" s="1"/>
  <c r="BO67" i="10" s="1"/>
  <c r="BP67" i="10" s="1"/>
  <c r="BQ67" i="10" s="1"/>
  <c r="BR67" i="10" s="1"/>
  <c r="BS67" i="10" s="1"/>
  <c r="Y67" i="10"/>
  <c r="X67" i="10"/>
  <c r="W67" i="10"/>
  <c r="D67" i="10"/>
  <c r="BD66" i="10"/>
  <c r="BE66" i="10" s="1"/>
  <c r="BF66" i="10" s="1"/>
  <c r="BG66" i="10" s="1"/>
  <c r="BH66" i="10" s="1"/>
  <c r="BI66" i="10" s="1"/>
  <c r="BJ66" i="10" s="1"/>
  <c r="BK66" i="10" s="1"/>
  <c r="BL66" i="10" s="1"/>
  <c r="BM66" i="10" s="1"/>
  <c r="BN66" i="10" s="1"/>
  <c r="BO66" i="10" s="1"/>
  <c r="BP66" i="10" s="1"/>
  <c r="BQ66" i="10" s="1"/>
  <c r="BR66" i="10" s="1"/>
  <c r="BS66" i="10" s="1"/>
  <c r="Y66" i="10"/>
  <c r="X66" i="10"/>
  <c r="W66" i="10"/>
  <c r="D66" i="10"/>
  <c r="BD65" i="10"/>
  <c r="BE65" i="10" s="1"/>
  <c r="BF65" i="10" s="1"/>
  <c r="BG65" i="10" s="1"/>
  <c r="BH65" i="10" s="1"/>
  <c r="BI65" i="10" s="1"/>
  <c r="BJ65" i="10" s="1"/>
  <c r="BK65" i="10" s="1"/>
  <c r="BL65" i="10" s="1"/>
  <c r="BM65" i="10" s="1"/>
  <c r="BN65" i="10" s="1"/>
  <c r="BO65" i="10" s="1"/>
  <c r="BP65" i="10" s="1"/>
  <c r="BQ65" i="10" s="1"/>
  <c r="BR65" i="10" s="1"/>
  <c r="BS65" i="10" s="1"/>
  <c r="Y65" i="10"/>
  <c r="X65" i="10"/>
  <c r="W65" i="10"/>
  <c r="D65" i="10"/>
  <c r="BD64" i="10"/>
  <c r="BE64" i="10" s="1"/>
  <c r="BF64" i="10" s="1"/>
  <c r="BG64" i="10" s="1"/>
  <c r="BH64" i="10" s="1"/>
  <c r="BI64" i="10" s="1"/>
  <c r="BJ64" i="10" s="1"/>
  <c r="BK64" i="10" s="1"/>
  <c r="BL64" i="10" s="1"/>
  <c r="BM64" i="10" s="1"/>
  <c r="BN64" i="10" s="1"/>
  <c r="BO64" i="10" s="1"/>
  <c r="BP64" i="10" s="1"/>
  <c r="BQ64" i="10" s="1"/>
  <c r="BR64" i="10" s="1"/>
  <c r="BS64" i="10" s="1"/>
  <c r="Y64" i="10"/>
  <c r="X64" i="10"/>
  <c r="W64" i="10"/>
  <c r="D64" i="10"/>
  <c r="BD63" i="10"/>
  <c r="BE63" i="10" s="1"/>
  <c r="BF63" i="10" s="1"/>
  <c r="BG63" i="10" s="1"/>
  <c r="BH63" i="10" s="1"/>
  <c r="BI63" i="10" s="1"/>
  <c r="BJ63" i="10" s="1"/>
  <c r="BK63" i="10" s="1"/>
  <c r="BL63" i="10" s="1"/>
  <c r="BM63" i="10" s="1"/>
  <c r="BN63" i="10" s="1"/>
  <c r="BO63" i="10" s="1"/>
  <c r="BP63" i="10" s="1"/>
  <c r="BQ63" i="10" s="1"/>
  <c r="BR63" i="10" s="1"/>
  <c r="BS63" i="10" s="1"/>
  <c r="Y63" i="10"/>
  <c r="X63" i="10"/>
  <c r="W63" i="10"/>
  <c r="D63" i="10"/>
  <c r="BD62" i="10"/>
  <c r="BE62" i="10" s="1"/>
  <c r="BF62" i="10" s="1"/>
  <c r="BG62" i="10" s="1"/>
  <c r="BH62" i="10" s="1"/>
  <c r="BI62" i="10" s="1"/>
  <c r="BJ62" i="10" s="1"/>
  <c r="BK62" i="10" s="1"/>
  <c r="BL62" i="10" s="1"/>
  <c r="BM62" i="10" s="1"/>
  <c r="BN62" i="10" s="1"/>
  <c r="BO62" i="10" s="1"/>
  <c r="BP62" i="10" s="1"/>
  <c r="BQ62" i="10" s="1"/>
  <c r="BR62" i="10" s="1"/>
  <c r="BS62" i="10" s="1"/>
  <c r="Y62" i="10"/>
  <c r="X62" i="10"/>
  <c r="W62" i="10"/>
  <c r="D62" i="10"/>
  <c r="BD61" i="10"/>
  <c r="BE61" i="10" s="1"/>
  <c r="BF61" i="10" s="1"/>
  <c r="BG61" i="10" s="1"/>
  <c r="BH61" i="10" s="1"/>
  <c r="BI61" i="10" s="1"/>
  <c r="BJ61" i="10" s="1"/>
  <c r="BK61" i="10" s="1"/>
  <c r="BL61" i="10" s="1"/>
  <c r="BM61" i="10" s="1"/>
  <c r="BN61" i="10" s="1"/>
  <c r="BO61" i="10" s="1"/>
  <c r="BP61" i="10" s="1"/>
  <c r="BQ61" i="10" s="1"/>
  <c r="BR61" i="10" s="1"/>
  <c r="BS61" i="10" s="1"/>
  <c r="Y61" i="10"/>
  <c r="X61" i="10"/>
  <c r="W61" i="10"/>
  <c r="D61" i="10"/>
  <c r="BD60" i="10"/>
  <c r="BE60" i="10" s="1"/>
  <c r="BF60" i="10" s="1"/>
  <c r="BG60" i="10" s="1"/>
  <c r="BH60" i="10" s="1"/>
  <c r="BI60" i="10" s="1"/>
  <c r="BJ60" i="10" s="1"/>
  <c r="BK60" i="10" s="1"/>
  <c r="BL60" i="10" s="1"/>
  <c r="BM60" i="10" s="1"/>
  <c r="BN60" i="10" s="1"/>
  <c r="BO60" i="10" s="1"/>
  <c r="BP60" i="10" s="1"/>
  <c r="BQ60" i="10" s="1"/>
  <c r="BR60" i="10" s="1"/>
  <c r="BS60" i="10" s="1"/>
  <c r="Y60" i="10"/>
  <c r="X60" i="10"/>
  <c r="W60" i="10"/>
  <c r="X59" i="10"/>
  <c r="W59" i="10"/>
  <c r="BD58" i="10"/>
  <c r="BE58" i="10" s="1"/>
  <c r="BF58" i="10" s="1"/>
  <c r="BG58" i="10" s="1"/>
  <c r="BH58" i="10" s="1"/>
  <c r="BI58" i="10" s="1"/>
  <c r="BJ58" i="10" s="1"/>
  <c r="BK58" i="10" s="1"/>
  <c r="BL58" i="10" s="1"/>
  <c r="BM58" i="10" s="1"/>
  <c r="BN58" i="10" s="1"/>
  <c r="BO58" i="10" s="1"/>
  <c r="BP58" i="10" s="1"/>
  <c r="BQ58" i="10" s="1"/>
  <c r="BR58" i="10" s="1"/>
  <c r="BS58" i="10" s="1"/>
  <c r="Y58" i="10"/>
  <c r="X58" i="10"/>
  <c r="W58" i="10"/>
  <c r="D58" i="10"/>
  <c r="BD57" i="10"/>
  <c r="BE57" i="10" s="1"/>
  <c r="BF57" i="10" s="1"/>
  <c r="BG57" i="10" s="1"/>
  <c r="BH57" i="10" s="1"/>
  <c r="BI57" i="10" s="1"/>
  <c r="BJ57" i="10" s="1"/>
  <c r="BK57" i="10" s="1"/>
  <c r="BL57" i="10" s="1"/>
  <c r="BM57" i="10" s="1"/>
  <c r="BN57" i="10" s="1"/>
  <c r="BO57" i="10" s="1"/>
  <c r="BP57" i="10" s="1"/>
  <c r="BQ57" i="10" s="1"/>
  <c r="BR57" i="10" s="1"/>
  <c r="BS57" i="10" s="1"/>
  <c r="Y57" i="10"/>
  <c r="X57" i="10"/>
  <c r="W57" i="10"/>
  <c r="D57" i="10"/>
  <c r="BD56" i="10"/>
  <c r="BE56" i="10" s="1"/>
  <c r="BF56" i="10" s="1"/>
  <c r="BG56" i="10" s="1"/>
  <c r="BH56" i="10" s="1"/>
  <c r="BI56" i="10" s="1"/>
  <c r="BJ56" i="10" s="1"/>
  <c r="BK56" i="10" s="1"/>
  <c r="BL56" i="10" s="1"/>
  <c r="BM56" i="10" s="1"/>
  <c r="BN56" i="10" s="1"/>
  <c r="BO56" i="10" s="1"/>
  <c r="BP56" i="10" s="1"/>
  <c r="BQ56" i="10" s="1"/>
  <c r="BR56" i="10" s="1"/>
  <c r="BS56" i="10" s="1"/>
  <c r="Y56" i="10"/>
  <c r="X56" i="10"/>
  <c r="W56" i="10"/>
  <c r="D56" i="10"/>
  <c r="BD55" i="10"/>
  <c r="BE55" i="10" s="1"/>
  <c r="BF55" i="10" s="1"/>
  <c r="BG55" i="10" s="1"/>
  <c r="BH55" i="10" s="1"/>
  <c r="BI55" i="10" s="1"/>
  <c r="BJ55" i="10" s="1"/>
  <c r="BK55" i="10" s="1"/>
  <c r="BL55" i="10" s="1"/>
  <c r="BM55" i="10" s="1"/>
  <c r="BN55" i="10" s="1"/>
  <c r="BO55" i="10" s="1"/>
  <c r="BP55" i="10" s="1"/>
  <c r="BQ55" i="10" s="1"/>
  <c r="BR55" i="10" s="1"/>
  <c r="BS55" i="10" s="1"/>
  <c r="Y55" i="10"/>
  <c r="X55" i="10"/>
  <c r="W55" i="10"/>
  <c r="D55" i="10"/>
  <c r="BD54" i="10"/>
  <c r="BE54" i="10" s="1"/>
  <c r="BF54" i="10" s="1"/>
  <c r="BG54" i="10" s="1"/>
  <c r="BH54" i="10" s="1"/>
  <c r="BI54" i="10" s="1"/>
  <c r="BJ54" i="10" s="1"/>
  <c r="BK54" i="10" s="1"/>
  <c r="BL54" i="10" s="1"/>
  <c r="BM54" i="10" s="1"/>
  <c r="BN54" i="10" s="1"/>
  <c r="BO54" i="10" s="1"/>
  <c r="BP54" i="10" s="1"/>
  <c r="BQ54" i="10" s="1"/>
  <c r="BR54" i="10" s="1"/>
  <c r="BS54" i="10" s="1"/>
  <c r="Y54" i="10"/>
  <c r="X54" i="10"/>
  <c r="W54" i="10"/>
  <c r="D54" i="10"/>
  <c r="BD53" i="10"/>
  <c r="BE53" i="10" s="1"/>
  <c r="BF53" i="10" s="1"/>
  <c r="BG53" i="10" s="1"/>
  <c r="BH53" i="10" s="1"/>
  <c r="BI53" i="10" s="1"/>
  <c r="BJ53" i="10" s="1"/>
  <c r="BK53" i="10" s="1"/>
  <c r="BL53" i="10" s="1"/>
  <c r="BM53" i="10" s="1"/>
  <c r="BN53" i="10" s="1"/>
  <c r="BO53" i="10" s="1"/>
  <c r="BP53" i="10" s="1"/>
  <c r="BQ53" i="10" s="1"/>
  <c r="BR53" i="10" s="1"/>
  <c r="BS53" i="10" s="1"/>
  <c r="Y53" i="10"/>
  <c r="X53" i="10"/>
  <c r="W53" i="10"/>
  <c r="D53" i="10"/>
  <c r="BD52" i="10"/>
  <c r="BE52" i="10" s="1"/>
  <c r="BF52" i="10" s="1"/>
  <c r="BG52" i="10" s="1"/>
  <c r="BH52" i="10" s="1"/>
  <c r="BI52" i="10" s="1"/>
  <c r="BJ52" i="10" s="1"/>
  <c r="BK52" i="10" s="1"/>
  <c r="BL52" i="10" s="1"/>
  <c r="BM52" i="10" s="1"/>
  <c r="BN52" i="10" s="1"/>
  <c r="BO52" i="10" s="1"/>
  <c r="BP52" i="10" s="1"/>
  <c r="BQ52" i="10" s="1"/>
  <c r="BR52" i="10" s="1"/>
  <c r="BS52" i="10" s="1"/>
  <c r="Y52" i="10"/>
  <c r="X52" i="10"/>
  <c r="W52" i="10"/>
  <c r="D52" i="10"/>
  <c r="BD51" i="10"/>
  <c r="BE51" i="10" s="1"/>
  <c r="BF51" i="10" s="1"/>
  <c r="BG51" i="10" s="1"/>
  <c r="BH51" i="10" s="1"/>
  <c r="BI51" i="10" s="1"/>
  <c r="BJ51" i="10" s="1"/>
  <c r="BK51" i="10" s="1"/>
  <c r="BL51" i="10" s="1"/>
  <c r="BM51" i="10" s="1"/>
  <c r="BN51" i="10" s="1"/>
  <c r="BO51" i="10" s="1"/>
  <c r="BP51" i="10" s="1"/>
  <c r="BQ51" i="10" s="1"/>
  <c r="BR51" i="10" s="1"/>
  <c r="BS51" i="10" s="1"/>
  <c r="Y51" i="10"/>
  <c r="X51" i="10"/>
  <c r="W51" i="10"/>
  <c r="D51" i="10"/>
  <c r="BD50" i="10"/>
  <c r="BE50" i="10" s="1"/>
  <c r="BF50" i="10" s="1"/>
  <c r="BG50" i="10" s="1"/>
  <c r="BH50" i="10" s="1"/>
  <c r="BI50" i="10" s="1"/>
  <c r="BJ50" i="10" s="1"/>
  <c r="BK50" i="10" s="1"/>
  <c r="BL50" i="10" s="1"/>
  <c r="BM50" i="10" s="1"/>
  <c r="BN50" i="10" s="1"/>
  <c r="BO50" i="10" s="1"/>
  <c r="BP50" i="10" s="1"/>
  <c r="BQ50" i="10" s="1"/>
  <c r="BR50" i="10" s="1"/>
  <c r="BS50" i="10" s="1"/>
  <c r="Y50" i="10"/>
  <c r="X50" i="10"/>
  <c r="W50" i="10"/>
  <c r="D50" i="10"/>
  <c r="BD49" i="10"/>
  <c r="BE49" i="10" s="1"/>
  <c r="BF49" i="10" s="1"/>
  <c r="BG49" i="10" s="1"/>
  <c r="BH49" i="10" s="1"/>
  <c r="BI49" i="10" s="1"/>
  <c r="BJ49" i="10" s="1"/>
  <c r="BK49" i="10" s="1"/>
  <c r="BL49" i="10" s="1"/>
  <c r="BM49" i="10" s="1"/>
  <c r="BN49" i="10" s="1"/>
  <c r="BO49" i="10" s="1"/>
  <c r="BP49" i="10" s="1"/>
  <c r="BQ49" i="10" s="1"/>
  <c r="BR49" i="10" s="1"/>
  <c r="BS49" i="10" s="1"/>
  <c r="Y49" i="10"/>
  <c r="X49" i="10"/>
  <c r="W49" i="10"/>
  <c r="D49" i="10"/>
  <c r="BD48" i="10"/>
  <c r="BE48" i="10" s="1"/>
  <c r="BF48" i="10" s="1"/>
  <c r="BG48" i="10" s="1"/>
  <c r="BH48" i="10" s="1"/>
  <c r="BI48" i="10" s="1"/>
  <c r="BJ48" i="10" s="1"/>
  <c r="BK48" i="10" s="1"/>
  <c r="BL48" i="10" s="1"/>
  <c r="BM48" i="10" s="1"/>
  <c r="BN48" i="10" s="1"/>
  <c r="BO48" i="10" s="1"/>
  <c r="BP48" i="10" s="1"/>
  <c r="BQ48" i="10" s="1"/>
  <c r="BR48" i="10" s="1"/>
  <c r="BS48" i="10" s="1"/>
  <c r="Y48" i="10"/>
  <c r="X48" i="10"/>
  <c r="W48" i="10"/>
  <c r="D48" i="10"/>
  <c r="BD47" i="10"/>
  <c r="BE47" i="10" s="1"/>
  <c r="BF47" i="10" s="1"/>
  <c r="BG47" i="10" s="1"/>
  <c r="BH47" i="10" s="1"/>
  <c r="BI47" i="10" s="1"/>
  <c r="BJ47" i="10" s="1"/>
  <c r="BK47" i="10" s="1"/>
  <c r="BL47" i="10" s="1"/>
  <c r="BM47" i="10" s="1"/>
  <c r="BN47" i="10" s="1"/>
  <c r="BO47" i="10" s="1"/>
  <c r="BP47" i="10" s="1"/>
  <c r="BQ47" i="10" s="1"/>
  <c r="BR47" i="10" s="1"/>
  <c r="BS47" i="10" s="1"/>
  <c r="Y47" i="10"/>
  <c r="X47" i="10"/>
  <c r="W47" i="10"/>
  <c r="D47" i="10"/>
  <c r="BD46" i="10"/>
  <c r="BE46" i="10" s="1"/>
  <c r="BF46" i="10" s="1"/>
  <c r="BG46" i="10" s="1"/>
  <c r="BH46" i="10" s="1"/>
  <c r="BI46" i="10" s="1"/>
  <c r="BJ46" i="10" s="1"/>
  <c r="BK46" i="10" s="1"/>
  <c r="BL46" i="10" s="1"/>
  <c r="BM46" i="10" s="1"/>
  <c r="BN46" i="10" s="1"/>
  <c r="BO46" i="10" s="1"/>
  <c r="BP46" i="10" s="1"/>
  <c r="BQ46" i="10" s="1"/>
  <c r="BR46" i="10" s="1"/>
  <c r="BS46" i="10" s="1"/>
  <c r="Y46" i="10"/>
  <c r="X46" i="10"/>
  <c r="W46" i="10"/>
  <c r="D46" i="10"/>
  <c r="BD45" i="10"/>
  <c r="BE45" i="10" s="1"/>
  <c r="BF45" i="10" s="1"/>
  <c r="BG45" i="10" s="1"/>
  <c r="BH45" i="10" s="1"/>
  <c r="BI45" i="10" s="1"/>
  <c r="BJ45" i="10" s="1"/>
  <c r="BK45" i="10" s="1"/>
  <c r="BL45" i="10" s="1"/>
  <c r="BM45" i="10" s="1"/>
  <c r="BN45" i="10" s="1"/>
  <c r="BO45" i="10" s="1"/>
  <c r="BP45" i="10" s="1"/>
  <c r="BQ45" i="10" s="1"/>
  <c r="BR45" i="10" s="1"/>
  <c r="BS45" i="10" s="1"/>
  <c r="Y45" i="10"/>
  <c r="X45" i="10"/>
  <c r="W45" i="10"/>
  <c r="D45" i="10"/>
  <c r="BD44" i="10"/>
  <c r="BE44" i="10" s="1"/>
  <c r="BF44" i="10" s="1"/>
  <c r="BG44" i="10" s="1"/>
  <c r="BH44" i="10" s="1"/>
  <c r="BI44" i="10" s="1"/>
  <c r="BJ44" i="10" s="1"/>
  <c r="BK44" i="10" s="1"/>
  <c r="BL44" i="10" s="1"/>
  <c r="BM44" i="10" s="1"/>
  <c r="BN44" i="10" s="1"/>
  <c r="BO44" i="10" s="1"/>
  <c r="BP44" i="10" s="1"/>
  <c r="BQ44" i="10" s="1"/>
  <c r="BR44" i="10" s="1"/>
  <c r="BS44" i="10" s="1"/>
  <c r="Y44" i="10"/>
  <c r="X44" i="10"/>
  <c r="W44" i="10"/>
  <c r="D44" i="10"/>
  <c r="BD43" i="10"/>
  <c r="BE43" i="10" s="1"/>
  <c r="BF43" i="10" s="1"/>
  <c r="BG43" i="10" s="1"/>
  <c r="BH43" i="10" s="1"/>
  <c r="BI43" i="10" s="1"/>
  <c r="BJ43" i="10" s="1"/>
  <c r="BK43" i="10" s="1"/>
  <c r="BL43" i="10" s="1"/>
  <c r="BM43" i="10" s="1"/>
  <c r="BN43" i="10" s="1"/>
  <c r="BO43" i="10" s="1"/>
  <c r="BP43" i="10" s="1"/>
  <c r="BQ43" i="10" s="1"/>
  <c r="BR43" i="10" s="1"/>
  <c r="BS43" i="10" s="1"/>
  <c r="Y43" i="10"/>
  <c r="X43" i="10"/>
  <c r="W43" i="10"/>
  <c r="D43" i="10"/>
  <c r="BD42" i="10"/>
  <c r="BE42" i="10" s="1"/>
  <c r="Y42" i="10"/>
  <c r="X42" i="10"/>
  <c r="W42" i="10"/>
  <c r="D42" i="10"/>
  <c r="W41" i="10"/>
  <c r="AB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C40" i="10"/>
  <c r="BD39" i="10"/>
  <c r="BE39" i="10" s="1"/>
  <c r="BF39" i="10" s="1"/>
  <c r="BG39" i="10" s="1"/>
  <c r="BH39" i="10" s="1"/>
  <c r="BI39" i="10" s="1"/>
  <c r="BJ39" i="10" s="1"/>
  <c r="BK39" i="10" s="1"/>
  <c r="BL39" i="10" s="1"/>
  <c r="BM39" i="10" s="1"/>
  <c r="BN39" i="10" s="1"/>
  <c r="BO39" i="10" s="1"/>
  <c r="BP39" i="10" s="1"/>
  <c r="BQ39" i="10" s="1"/>
  <c r="BR39" i="10" s="1"/>
  <c r="BS39" i="10" s="1"/>
  <c r="Y39" i="10"/>
  <c r="X39" i="10"/>
  <c r="W39" i="10"/>
  <c r="D39" i="10"/>
  <c r="BD38" i="10"/>
  <c r="BE38" i="10" s="1"/>
  <c r="BF38" i="10" s="1"/>
  <c r="BG38" i="10" s="1"/>
  <c r="BH38" i="10" s="1"/>
  <c r="BI38" i="10" s="1"/>
  <c r="BJ38" i="10" s="1"/>
  <c r="BK38" i="10" s="1"/>
  <c r="BL38" i="10" s="1"/>
  <c r="BM38" i="10" s="1"/>
  <c r="BN38" i="10" s="1"/>
  <c r="BO38" i="10" s="1"/>
  <c r="BP38" i="10" s="1"/>
  <c r="BQ38" i="10" s="1"/>
  <c r="BR38" i="10" s="1"/>
  <c r="BS38" i="10" s="1"/>
  <c r="Y38" i="10"/>
  <c r="X38" i="10"/>
  <c r="W38" i="10"/>
  <c r="D38" i="10"/>
  <c r="BD37" i="10"/>
  <c r="BE37" i="10" s="1"/>
  <c r="BF37" i="10" s="1"/>
  <c r="BG37" i="10" s="1"/>
  <c r="BH37" i="10" s="1"/>
  <c r="BI37" i="10" s="1"/>
  <c r="BJ37" i="10" s="1"/>
  <c r="BK37" i="10" s="1"/>
  <c r="BL37" i="10" s="1"/>
  <c r="BM37" i="10" s="1"/>
  <c r="BN37" i="10" s="1"/>
  <c r="BO37" i="10" s="1"/>
  <c r="BP37" i="10" s="1"/>
  <c r="BQ37" i="10" s="1"/>
  <c r="BR37" i="10" s="1"/>
  <c r="BS37" i="10" s="1"/>
  <c r="Y37" i="10"/>
  <c r="X37" i="10"/>
  <c r="W37" i="10"/>
  <c r="D37" i="10"/>
  <c r="BD36" i="10"/>
  <c r="BE36" i="10" s="1"/>
  <c r="BF36" i="10" s="1"/>
  <c r="BG36" i="10" s="1"/>
  <c r="BH36" i="10" s="1"/>
  <c r="BI36" i="10" s="1"/>
  <c r="BJ36" i="10" s="1"/>
  <c r="BK36" i="10" s="1"/>
  <c r="BL36" i="10" s="1"/>
  <c r="BM36" i="10" s="1"/>
  <c r="BN36" i="10" s="1"/>
  <c r="BO36" i="10" s="1"/>
  <c r="BP36" i="10" s="1"/>
  <c r="BQ36" i="10" s="1"/>
  <c r="BR36" i="10" s="1"/>
  <c r="BS36" i="10" s="1"/>
  <c r="Y36" i="10"/>
  <c r="X36" i="10"/>
  <c r="W36" i="10"/>
  <c r="D36" i="10"/>
  <c r="BD35" i="10"/>
  <c r="BE35" i="10" s="1"/>
  <c r="BF35" i="10" s="1"/>
  <c r="BG35" i="10" s="1"/>
  <c r="BH35" i="10" s="1"/>
  <c r="BI35" i="10" s="1"/>
  <c r="BJ35" i="10" s="1"/>
  <c r="BK35" i="10" s="1"/>
  <c r="BL35" i="10" s="1"/>
  <c r="BM35" i="10" s="1"/>
  <c r="BN35" i="10" s="1"/>
  <c r="BO35" i="10" s="1"/>
  <c r="BP35" i="10" s="1"/>
  <c r="BQ35" i="10" s="1"/>
  <c r="BR35" i="10" s="1"/>
  <c r="BS35" i="10" s="1"/>
  <c r="Y35" i="10"/>
  <c r="X35" i="10"/>
  <c r="W35" i="10"/>
  <c r="D35" i="10"/>
  <c r="BD34" i="10"/>
  <c r="BE34" i="10" s="1"/>
  <c r="BF34" i="10" s="1"/>
  <c r="BG34" i="10" s="1"/>
  <c r="BH34" i="10" s="1"/>
  <c r="BI34" i="10" s="1"/>
  <c r="BJ34" i="10" s="1"/>
  <c r="BK34" i="10" s="1"/>
  <c r="BL34" i="10" s="1"/>
  <c r="BM34" i="10" s="1"/>
  <c r="BN34" i="10" s="1"/>
  <c r="BO34" i="10" s="1"/>
  <c r="BP34" i="10" s="1"/>
  <c r="BQ34" i="10" s="1"/>
  <c r="BR34" i="10" s="1"/>
  <c r="BS34" i="10" s="1"/>
  <c r="Y34" i="10"/>
  <c r="X34" i="10"/>
  <c r="W34" i="10"/>
  <c r="D34" i="10"/>
  <c r="BD33" i="10"/>
  <c r="BE33" i="10" s="1"/>
  <c r="BF33" i="10" s="1"/>
  <c r="BG33" i="10" s="1"/>
  <c r="BH33" i="10" s="1"/>
  <c r="BI33" i="10" s="1"/>
  <c r="BJ33" i="10" s="1"/>
  <c r="BK33" i="10" s="1"/>
  <c r="BL33" i="10" s="1"/>
  <c r="BM33" i="10" s="1"/>
  <c r="BN33" i="10" s="1"/>
  <c r="BO33" i="10" s="1"/>
  <c r="BP33" i="10" s="1"/>
  <c r="BQ33" i="10" s="1"/>
  <c r="BR33" i="10" s="1"/>
  <c r="BS33" i="10" s="1"/>
  <c r="Y33" i="10"/>
  <c r="X33" i="10"/>
  <c r="W33" i="10"/>
  <c r="D33" i="10"/>
  <c r="BD32" i="10"/>
  <c r="BE32" i="10" s="1"/>
  <c r="BF32" i="10" s="1"/>
  <c r="BG32" i="10" s="1"/>
  <c r="BH32" i="10" s="1"/>
  <c r="BI32" i="10" s="1"/>
  <c r="BJ32" i="10" s="1"/>
  <c r="BK32" i="10" s="1"/>
  <c r="BL32" i="10" s="1"/>
  <c r="BM32" i="10" s="1"/>
  <c r="BN32" i="10" s="1"/>
  <c r="BO32" i="10" s="1"/>
  <c r="BP32" i="10" s="1"/>
  <c r="BQ32" i="10" s="1"/>
  <c r="BR32" i="10" s="1"/>
  <c r="BS32" i="10" s="1"/>
  <c r="Y32" i="10"/>
  <c r="X32" i="10"/>
  <c r="W32" i="10"/>
  <c r="Z32" i="10" s="1"/>
  <c r="D32" i="10"/>
  <c r="BD31" i="10"/>
  <c r="BE31" i="10" s="1"/>
  <c r="BF31" i="10" s="1"/>
  <c r="BG31" i="10" s="1"/>
  <c r="BH31" i="10" s="1"/>
  <c r="BI31" i="10" s="1"/>
  <c r="BJ31" i="10" s="1"/>
  <c r="BK31" i="10" s="1"/>
  <c r="BL31" i="10" s="1"/>
  <c r="BM31" i="10" s="1"/>
  <c r="BN31" i="10" s="1"/>
  <c r="BO31" i="10" s="1"/>
  <c r="BP31" i="10" s="1"/>
  <c r="BQ31" i="10" s="1"/>
  <c r="BR31" i="10" s="1"/>
  <c r="BS31" i="10" s="1"/>
  <c r="Y31" i="10"/>
  <c r="X31" i="10"/>
  <c r="W31" i="10"/>
  <c r="D31" i="10"/>
  <c r="BD30" i="10"/>
  <c r="BE30" i="10" s="1"/>
  <c r="BF30" i="10" s="1"/>
  <c r="BG30" i="10" s="1"/>
  <c r="BH30" i="10" s="1"/>
  <c r="BI30" i="10" s="1"/>
  <c r="BJ30" i="10" s="1"/>
  <c r="BK30" i="10" s="1"/>
  <c r="BL30" i="10" s="1"/>
  <c r="BM30" i="10" s="1"/>
  <c r="BN30" i="10" s="1"/>
  <c r="BO30" i="10" s="1"/>
  <c r="BP30" i="10" s="1"/>
  <c r="BQ30" i="10" s="1"/>
  <c r="BR30" i="10" s="1"/>
  <c r="BS30" i="10" s="1"/>
  <c r="Y30" i="10"/>
  <c r="X30" i="10"/>
  <c r="W30" i="10"/>
  <c r="D30" i="10"/>
  <c r="BD29" i="10"/>
  <c r="BE29" i="10" s="1"/>
  <c r="BF29" i="10" s="1"/>
  <c r="BG29" i="10" s="1"/>
  <c r="BH29" i="10" s="1"/>
  <c r="BI29" i="10" s="1"/>
  <c r="BJ29" i="10" s="1"/>
  <c r="BK29" i="10" s="1"/>
  <c r="BL29" i="10" s="1"/>
  <c r="BM29" i="10" s="1"/>
  <c r="BN29" i="10" s="1"/>
  <c r="BO29" i="10" s="1"/>
  <c r="BP29" i="10" s="1"/>
  <c r="BQ29" i="10" s="1"/>
  <c r="BR29" i="10" s="1"/>
  <c r="BS29" i="10" s="1"/>
  <c r="Y29" i="10"/>
  <c r="X29" i="10"/>
  <c r="W29" i="10"/>
  <c r="D29" i="10"/>
  <c r="BD28" i="10"/>
  <c r="BE28" i="10" s="1"/>
  <c r="BF28" i="10" s="1"/>
  <c r="BG28" i="10" s="1"/>
  <c r="BH28" i="10" s="1"/>
  <c r="BI28" i="10" s="1"/>
  <c r="BJ28" i="10" s="1"/>
  <c r="BK28" i="10" s="1"/>
  <c r="BL28" i="10" s="1"/>
  <c r="BM28" i="10" s="1"/>
  <c r="BN28" i="10" s="1"/>
  <c r="BO28" i="10" s="1"/>
  <c r="BP28" i="10" s="1"/>
  <c r="BQ28" i="10" s="1"/>
  <c r="BR28" i="10" s="1"/>
  <c r="BS28" i="10" s="1"/>
  <c r="Y28" i="10"/>
  <c r="X28" i="10"/>
  <c r="W28" i="10"/>
  <c r="D28" i="10"/>
  <c r="BD27" i="10"/>
  <c r="BE27" i="10" s="1"/>
  <c r="BF27" i="10" s="1"/>
  <c r="BG27" i="10" s="1"/>
  <c r="BH27" i="10" s="1"/>
  <c r="BI27" i="10" s="1"/>
  <c r="BJ27" i="10" s="1"/>
  <c r="BK27" i="10" s="1"/>
  <c r="BL27" i="10" s="1"/>
  <c r="BM27" i="10" s="1"/>
  <c r="BN27" i="10" s="1"/>
  <c r="BO27" i="10" s="1"/>
  <c r="BP27" i="10" s="1"/>
  <c r="BQ27" i="10" s="1"/>
  <c r="BR27" i="10" s="1"/>
  <c r="BS27" i="10" s="1"/>
  <c r="Y27" i="10"/>
  <c r="X27" i="10"/>
  <c r="W27" i="10"/>
  <c r="D27" i="10"/>
  <c r="BD26" i="10"/>
  <c r="BE26" i="10" s="1"/>
  <c r="BF26" i="10" s="1"/>
  <c r="BG26" i="10" s="1"/>
  <c r="BH26" i="10" s="1"/>
  <c r="BI26" i="10" s="1"/>
  <c r="BJ26" i="10" s="1"/>
  <c r="BK26" i="10" s="1"/>
  <c r="BL26" i="10" s="1"/>
  <c r="BM26" i="10" s="1"/>
  <c r="BN26" i="10" s="1"/>
  <c r="BO26" i="10" s="1"/>
  <c r="BP26" i="10" s="1"/>
  <c r="BQ26" i="10" s="1"/>
  <c r="BR26" i="10" s="1"/>
  <c r="BS26" i="10" s="1"/>
  <c r="Y26" i="10"/>
  <c r="X26" i="10"/>
  <c r="W26" i="10"/>
  <c r="D26" i="10"/>
  <c r="BD25" i="10"/>
  <c r="BE25" i="10" s="1"/>
  <c r="BF25" i="10" s="1"/>
  <c r="BG25" i="10" s="1"/>
  <c r="BH25" i="10" s="1"/>
  <c r="BI25" i="10" s="1"/>
  <c r="BJ25" i="10" s="1"/>
  <c r="BK25" i="10" s="1"/>
  <c r="BL25" i="10" s="1"/>
  <c r="BM25" i="10" s="1"/>
  <c r="BN25" i="10" s="1"/>
  <c r="BO25" i="10" s="1"/>
  <c r="BP25" i="10" s="1"/>
  <c r="BQ25" i="10" s="1"/>
  <c r="BR25" i="10" s="1"/>
  <c r="BS25" i="10" s="1"/>
  <c r="Y25" i="10"/>
  <c r="X25" i="10"/>
  <c r="W25" i="10"/>
  <c r="D25" i="10"/>
  <c r="BD24" i="10"/>
  <c r="BE24" i="10" s="1"/>
  <c r="BF24" i="10" s="1"/>
  <c r="BG24" i="10" s="1"/>
  <c r="BH24" i="10" s="1"/>
  <c r="BI24" i="10" s="1"/>
  <c r="BJ24" i="10" s="1"/>
  <c r="BK24" i="10" s="1"/>
  <c r="BL24" i="10" s="1"/>
  <c r="BM24" i="10" s="1"/>
  <c r="BN24" i="10" s="1"/>
  <c r="BO24" i="10" s="1"/>
  <c r="BP24" i="10" s="1"/>
  <c r="BQ24" i="10" s="1"/>
  <c r="BR24" i="10" s="1"/>
  <c r="BS24" i="10" s="1"/>
  <c r="Y24" i="10"/>
  <c r="X24" i="10"/>
  <c r="W24" i="10"/>
  <c r="D24" i="10"/>
  <c r="BD23" i="10"/>
  <c r="BE23" i="10" s="1"/>
  <c r="BF23" i="10" s="1"/>
  <c r="BG23" i="10" s="1"/>
  <c r="BH23" i="10" s="1"/>
  <c r="BI23" i="10" s="1"/>
  <c r="BJ23" i="10" s="1"/>
  <c r="BK23" i="10" s="1"/>
  <c r="BL23" i="10" s="1"/>
  <c r="BM23" i="10" s="1"/>
  <c r="BN23" i="10" s="1"/>
  <c r="BO23" i="10" s="1"/>
  <c r="BP23" i="10" s="1"/>
  <c r="BQ23" i="10" s="1"/>
  <c r="BR23" i="10" s="1"/>
  <c r="BS23" i="10" s="1"/>
  <c r="Y23" i="10"/>
  <c r="X23" i="10"/>
  <c r="W23" i="10"/>
  <c r="D23" i="10"/>
  <c r="BD22" i="10"/>
  <c r="BE22" i="10" s="1"/>
  <c r="BF22" i="10" s="1"/>
  <c r="BG22" i="10" s="1"/>
  <c r="BH22" i="10" s="1"/>
  <c r="BI22" i="10" s="1"/>
  <c r="BJ22" i="10" s="1"/>
  <c r="BK22" i="10" s="1"/>
  <c r="BL22" i="10" s="1"/>
  <c r="BM22" i="10" s="1"/>
  <c r="BN22" i="10" s="1"/>
  <c r="BO22" i="10" s="1"/>
  <c r="BP22" i="10" s="1"/>
  <c r="BQ22" i="10" s="1"/>
  <c r="BR22" i="10" s="1"/>
  <c r="BS22" i="10" s="1"/>
  <c r="Y22" i="10"/>
  <c r="X22" i="10"/>
  <c r="W22" i="10"/>
  <c r="D22" i="10"/>
  <c r="BD21" i="10"/>
  <c r="BE21" i="10" s="1"/>
  <c r="BF21" i="10" s="1"/>
  <c r="BG21" i="10" s="1"/>
  <c r="BH21" i="10" s="1"/>
  <c r="BI21" i="10" s="1"/>
  <c r="BJ21" i="10" s="1"/>
  <c r="BK21" i="10" s="1"/>
  <c r="BL21" i="10" s="1"/>
  <c r="BM21" i="10" s="1"/>
  <c r="BN21" i="10" s="1"/>
  <c r="BO21" i="10" s="1"/>
  <c r="BP21" i="10" s="1"/>
  <c r="BQ21" i="10" s="1"/>
  <c r="BR21" i="10" s="1"/>
  <c r="BS21" i="10" s="1"/>
  <c r="Y21" i="10"/>
  <c r="X21" i="10"/>
  <c r="W21" i="10"/>
  <c r="D21" i="10"/>
  <c r="BD20" i="10"/>
  <c r="BE20" i="10" s="1"/>
  <c r="BF20" i="10" s="1"/>
  <c r="BG20" i="10" s="1"/>
  <c r="BH20" i="10" s="1"/>
  <c r="BI20" i="10" s="1"/>
  <c r="BJ20" i="10" s="1"/>
  <c r="BK20" i="10" s="1"/>
  <c r="BL20" i="10" s="1"/>
  <c r="BM20" i="10" s="1"/>
  <c r="BN20" i="10" s="1"/>
  <c r="BO20" i="10" s="1"/>
  <c r="BP20" i="10" s="1"/>
  <c r="BQ20" i="10" s="1"/>
  <c r="BR20" i="10" s="1"/>
  <c r="BS20" i="10" s="1"/>
  <c r="Y20" i="10"/>
  <c r="X20" i="10"/>
  <c r="W20" i="10"/>
  <c r="D20" i="10"/>
  <c r="BD19" i="10"/>
  <c r="BE19" i="10" s="1"/>
  <c r="BF19" i="10" s="1"/>
  <c r="BG19" i="10" s="1"/>
  <c r="BH19" i="10" s="1"/>
  <c r="BI19" i="10" s="1"/>
  <c r="BJ19" i="10" s="1"/>
  <c r="BK19" i="10" s="1"/>
  <c r="BL19" i="10" s="1"/>
  <c r="BM19" i="10" s="1"/>
  <c r="BN19" i="10" s="1"/>
  <c r="BO19" i="10" s="1"/>
  <c r="BP19" i="10" s="1"/>
  <c r="BQ19" i="10" s="1"/>
  <c r="BR19" i="10" s="1"/>
  <c r="BS19" i="10" s="1"/>
  <c r="Y19" i="10"/>
  <c r="X19" i="10"/>
  <c r="W19" i="10"/>
  <c r="D19" i="10"/>
  <c r="BD18" i="10"/>
  <c r="BE18" i="10" s="1"/>
  <c r="BF18" i="10" s="1"/>
  <c r="BG18" i="10" s="1"/>
  <c r="BH18" i="10" s="1"/>
  <c r="BI18" i="10" s="1"/>
  <c r="BJ18" i="10" s="1"/>
  <c r="BK18" i="10" s="1"/>
  <c r="BL18" i="10" s="1"/>
  <c r="BM18" i="10" s="1"/>
  <c r="BN18" i="10" s="1"/>
  <c r="BO18" i="10" s="1"/>
  <c r="BP18" i="10" s="1"/>
  <c r="BQ18" i="10" s="1"/>
  <c r="BR18" i="10" s="1"/>
  <c r="BS18" i="10" s="1"/>
  <c r="Y18" i="10"/>
  <c r="X18" i="10"/>
  <c r="W18" i="10"/>
  <c r="D18" i="10"/>
  <c r="BD17" i="10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Y17" i="10"/>
  <c r="X17" i="10"/>
  <c r="W17" i="10"/>
  <c r="D17" i="10"/>
  <c r="BD16" i="10"/>
  <c r="BE16" i="10" s="1"/>
  <c r="BF16" i="10" s="1"/>
  <c r="BG16" i="10" s="1"/>
  <c r="BH16" i="10" s="1"/>
  <c r="BI16" i="10" s="1"/>
  <c r="BJ16" i="10" s="1"/>
  <c r="BK16" i="10" s="1"/>
  <c r="BL16" i="10" s="1"/>
  <c r="BM16" i="10" s="1"/>
  <c r="BN16" i="10" s="1"/>
  <c r="BO16" i="10" s="1"/>
  <c r="BP16" i="10" s="1"/>
  <c r="BQ16" i="10" s="1"/>
  <c r="BR16" i="10" s="1"/>
  <c r="BS16" i="10" s="1"/>
  <c r="Y16" i="10"/>
  <c r="X16" i="10"/>
  <c r="W16" i="10"/>
  <c r="D16" i="10"/>
  <c r="BD15" i="10"/>
  <c r="BE15" i="10" s="1"/>
  <c r="BF15" i="10" s="1"/>
  <c r="BG15" i="10" s="1"/>
  <c r="BH15" i="10" s="1"/>
  <c r="BI15" i="10" s="1"/>
  <c r="BJ15" i="10" s="1"/>
  <c r="BK15" i="10" s="1"/>
  <c r="BL15" i="10" s="1"/>
  <c r="BM15" i="10" s="1"/>
  <c r="BN15" i="10" s="1"/>
  <c r="BO15" i="10" s="1"/>
  <c r="BP15" i="10" s="1"/>
  <c r="BQ15" i="10" s="1"/>
  <c r="BR15" i="10" s="1"/>
  <c r="BS15" i="10" s="1"/>
  <c r="Y15" i="10"/>
  <c r="X15" i="10"/>
  <c r="W15" i="10"/>
  <c r="D15" i="10"/>
  <c r="BD14" i="10"/>
  <c r="BE14" i="10" s="1"/>
  <c r="BF14" i="10" s="1"/>
  <c r="BG14" i="10" s="1"/>
  <c r="BH14" i="10" s="1"/>
  <c r="BI14" i="10" s="1"/>
  <c r="BJ14" i="10" s="1"/>
  <c r="BK14" i="10" s="1"/>
  <c r="BL14" i="10" s="1"/>
  <c r="BM14" i="10" s="1"/>
  <c r="BN14" i="10" s="1"/>
  <c r="BO14" i="10" s="1"/>
  <c r="BP14" i="10" s="1"/>
  <c r="BQ14" i="10" s="1"/>
  <c r="BR14" i="10" s="1"/>
  <c r="BS14" i="10" s="1"/>
  <c r="Y14" i="10"/>
  <c r="X14" i="10"/>
  <c r="W14" i="10"/>
  <c r="D14" i="10"/>
  <c r="BD13" i="10"/>
  <c r="Y13" i="10"/>
  <c r="X13" i="10"/>
  <c r="W13" i="10"/>
  <c r="D13" i="10"/>
  <c r="W12" i="10"/>
  <c r="W7" i="10"/>
  <c r="AC5" i="10"/>
  <c r="W7" i="8"/>
  <c r="W7" i="9"/>
  <c r="AA88" i="9"/>
  <c r="W88" i="9"/>
  <c r="AA86" i="9"/>
  <c r="W86" i="9"/>
  <c r="AB78" i="9"/>
  <c r="T78" i="9"/>
  <c r="S78" i="9"/>
  <c r="R78" i="9"/>
  <c r="Q78" i="9"/>
  <c r="P78" i="9"/>
  <c r="O78" i="9"/>
  <c r="N78" i="9"/>
  <c r="M78" i="9"/>
  <c r="L78" i="9"/>
  <c r="K78" i="9"/>
  <c r="J78" i="9"/>
  <c r="I78" i="9"/>
  <c r="H78" i="9"/>
  <c r="G78" i="9"/>
  <c r="F78" i="9"/>
  <c r="E78" i="9"/>
  <c r="C78" i="9"/>
  <c r="BD77" i="9"/>
  <c r="BE77" i="9" s="1"/>
  <c r="BF77" i="9" s="1"/>
  <c r="BG77" i="9" s="1"/>
  <c r="BH77" i="9" s="1"/>
  <c r="BI77" i="9" s="1"/>
  <c r="BJ77" i="9" s="1"/>
  <c r="BK77" i="9" s="1"/>
  <c r="BL77" i="9" s="1"/>
  <c r="BM77" i="9" s="1"/>
  <c r="BN77" i="9" s="1"/>
  <c r="BO77" i="9" s="1"/>
  <c r="BP77" i="9" s="1"/>
  <c r="BQ77" i="9" s="1"/>
  <c r="BR77" i="9" s="1"/>
  <c r="BS77" i="9" s="1"/>
  <c r="Y77" i="9"/>
  <c r="X77" i="9"/>
  <c r="W77" i="9"/>
  <c r="D77" i="9"/>
  <c r="BD76" i="9"/>
  <c r="BE76" i="9" s="1"/>
  <c r="BF76" i="9" s="1"/>
  <c r="BG76" i="9" s="1"/>
  <c r="BH76" i="9" s="1"/>
  <c r="Y76" i="9"/>
  <c r="X76" i="9"/>
  <c r="W76" i="9"/>
  <c r="D76" i="9"/>
  <c r="W75" i="9"/>
  <c r="AB74" i="9"/>
  <c r="T74" i="9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E74" i="9"/>
  <c r="C74" i="9"/>
  <c r="BD73" i="9"/>
  <c r="BE73" i="9" s="1"/>
  <c r="BF73" i="9" s="1"/>
  <c r="BG73" i="9" s="1"/>
  <c r="BH73" i="9" s="1"/>
  <c r="BI73" i="9" s="1"/>
  <c r="BJ73" i="9" s="1"/>
  <c r="BK73" i="9" s="1"/>
  <c r="BL73" i="9" s="1"/>
  <c r="BM73" i="9" s="1"/>
  <c r="BN73" i="9" s="1"/>
  <c r="BO73" i="9" s="1"/>
  <c r="BP73" i="9" s="1"/>
  <c r="BQ73" i="9" s="1"/>
  <c r="BR73" i="9" s="1"/>
  <c r="BS73" i="9" s="1"/>
  <c r="Y73" i="9"/>
  <c r="X73" i="9"/>
  <c r="W73" i="9"/>
  <c r="D73" i="9"/>
  <c r="BD72" i="9"/>
  <c r="BE72" i="9" s="1"/>
  <c r="BF72" i="9" s="1"/>
  <c r="BG72" i="9" s="1"/>
  <c r="BH72" i="9" s="1"/>
  <c r="Y72" i="9"/>
  <c r="X72" i="9"/>
  <c r="W72" i="9"/>
  <c r="D72" i="9"/>
  <c r="W71" i="9"/>
  <c r="AB70" i="9"/>
  <c r="T70" i="9"/>
  <c r="S70" i="9"/>
  <c r="R70" i="9"/>
  <c r="Q70" i="9"/>
  <c r="P70" i="9"/>
  <c r="O70" i="9"/>
  <c r="N70" i="9"/>
  <c r="M70" i="9"/>
  <c r="L70" i="9"/>
  <c r="K70" i="9"/>
  <c r="J70" i="9"/>
  <c r="I70" i="9"/>
  <c r="H70" i="9"/>
  <c r="G70" i="9"/>
  <c r="F70" i="9"/>
  <c r="E70" i="9"/>
  <c r="C70" i="9"/>
  <c r="BD69" i="9"/>
  <c r="BE69" i="9" s="1"/>
  <c r="BF69" i="9" s="1"/>
  <c r="BG69" i="9" s="1"/>
  <c r="BH69" i="9" s="1"/>
  <c r="BI69" i="9" s="1"/>
  <c r="BJ69" i="9" s="1"/>
  <c r="BK69" i="9" s="1"/>
  <c r="BL69" i="9" s="1"/>
  <c r="BM69" i="9" s="1"/>
  <c r="BN69" i="9" s="1"/>
  <c r="BO69" i="9" s="1"/>
  <c r="BP69" i="9" s="1"/>
  <c r="BQ69" i="9" s="1"/>
  <c r="BR69" i="9" s="1"/>
  <c r="BS69" i="9" s="1"/>
  <c r="Y69" i="9"/>
  <c r="X69" i="9"/>
  <c r="W69" i="9"/>
  <c r="D69" i="9"/>
  <c r="BD68" i="9"/>
  <c r="BE68" i="9" s="1"/>
  <c r="BF68" i="9" s="1"/>
  <c r="BG68" i="9" s="1"/>
  <c r="BH68" i="9" s="1"/>
  <c r="BI68" i="9" s="1"/>
  <c r="BJ68" i="9" s="1"/>
  <c r="BK68" i="9" s="1"/>
  <c r="BL68" i="9" s="1"/>
  <c r="BM68" i="9" s="1"/>
  <c r="BN68" i="9" s="1"/>
  <c r="BO68" i="9" s="1"/>
  <c r="BP68" i="9" s="1"/>
  <c r="BQ68" i="9" s="1"/>
  <c r="BR68" i="9" s="1"/>
  <c r="BS68" i="9" s="1"/>
  <c r="Y68" i="9"/>
  <c r="X68" i="9"/>
  <c r="W68" i="9"/>
  <c r="D68" i="9"/>
  <c r="BD67" i="9"/>
  <c r="BE67" i="9" s="1"/>
  <c r="BF67" i="9" s="1"/>
  <c r="BG67" i="9" s="1"/>
  <c r="BH67" i="9" s="1"/>
  <c r="BI67" i="9" s="1"/>
  <c r="BJ67" i="9" s="1"/>
  <c r="BK67" i="9" s="1"/>
  <c r="BL67" i="9" s="1"/>
  <c r="BM67" i="9" s="1"/>
  <c r="BN67" i="9" s="1"/>
  <c r="BO67" i="9" s="1"/>
  <c r="BP67" i="9" s="1"/>
  <c r="BQ67" i="9" s="1"/>
  <c r="BR67" i="9" s="1"/>
  <c r="BS67" i="9" s="1"/>
  <c r="Y67" i="9"/>
  <c r="X67" i="9"/>
  <c r="W67" i="9"/>
  <c r="D67" i="9"/>
  <c r="BD66" i="9"/>
  <c r="BE66" i="9" s="1"/>
  <c r="BF66" i="9" s="1"/>
  <c r="BG66" i="9" s="1"/>
  <c r="BH66" i="9" s="1"/>
  <c r="BI66" i="9" s="1"/>
  <c r="BJ66" i="9" s="1"/>
  <c r="BK66" i="9" s="1"/>
  <c r="BL66" i="9" s="1"/>
  <c r="BM66" i="9" s="1"/>
  <c r="BN66" i="9" s="1"/>
  <c r="BO66" i="9" s="1"/>
  <c r="BP66" i="9" s="1"/>
  <c r="BQ66" i="9" s="1"/>
  <c r="BR66" i="9" s="1"/>
  <c r="BS66" i="9" s="1"/>
  <c r="Y66" i="9"/>
  <c r="X66" i="9"/>
  <c r="W66" i="9"/>
  <c r="D66" i="9"/>
  <c r="BD65" i="9"/>
  <c r="BE65" i="9" s="1"/>
  <c r="BF65" i="9" s="1"/>
  <c r="BG65" i="9" s="1"/>
  <c r="BH65" i="9" s="1"/>
  <c r="BI65" i="9" s="1"/>
  <c r="BJ65" i="9" s="1"/>
  <c r="BK65" i="9" s="1"/>
  <c r="BL65" i="9" s="1"/>
  <c r="BM65" i="9" s="1"/>
  <c r="BN65" i="9" s="1"/>
  <c r="BO65" i="9" s="1"/>
  <c r="BP65" i="9" s="1"/>
  <c r="BQ65" i="9" s="1"/>
  <c r="BR65" i="9" s="1"/>
  <c r="BS65" i="9" s="1"/>
  <c r="Y65" i="9"/>
  <c r="X65" i="9"/>
  <c r="W65" i="9"/>
  <c r="D65" i="9"/>
  <c r="BD64" i="9"/>
  <c r="BE64" i="9" s="1"/>
  <c r="BF64" i="9" s="1"/>
  <c r="BG64" i="9" s="1"/>
  <c r="BH64" i="9" s="1"/>
  <c r="BI64" i="9" s="1"/>
  <c r="BJ64" i="9" s="1"/>
  <c r="BK64" i="9" s="1"/>
  <c r="BL64" i="9" s="1"/>
  <c r="BM64" i="9" s="1"/>
  <c r="BN64" i="9" s="1"/>
  <c r="BO64" i="9" s="1"/>
  <c r="BP64" i="9" s="1"/>
  <c r="BQ64" i="9" s="1"/>
  <c r="BR64" i="9" s="1"/>
  <c r="BS64" i="9" s="1"/>
  <c r="Y64" i="9"/>
  <c r="X64" i="9"/>
  <c r="W64" i="9"/>
  <c r="D64" i="9"/>
  <c r="BD63" i="9"/>
  <c r="BE63" i="9" s="1"/>
  <c r="BF63" i="9" s="1"/>
  <c r="BG63" i="9" s="1"/>
  <c r="BH63" i="9" s="1"/>
  <c r="BI63" i="9" s="1"/>
  <c r="BJ63" i="9" s="1"/>
  <c r="BK63" i="9" s="1"/>
  <c r="BL63" i="9" s="1"/>
  <c r="BM63" i="9" s="1"/>
  <c r="BN63" i="9" s="1"/>
  <c r="BO63" i="9" s="1"/>
  <c r="BP63" i="9" s="1"/>
  <c r="BQ63" i="9" s="1"/>
  <c r="BR63" i="9" s="1"/>
  <c r="BS63" i="9" s="1"/>
  <c r="Y63" i="9"/>
  <c r="X63" i="9"/>
  <c r="W63" i="9"/>
  <c r="D63" i="9"/>
  <c r="BD62" i="9"/>
  <c r="BE62" i="9" s="1"/>
  <c r="BF62" i="9" s="1"/>
  <c r="BG62" i="9" s="1"/>
  <c r="BH62" i="9" s="1"/>
  <c r="BI62" i="9" s="1"/>
  <c r="BJ62" i="9" s="1"/>
  <c r="BK62" i="9" s="1"/>
  <c r="BL62" i="9" s="1"/>
  <c r="BM62" i="9" s="1"/>
  <c r="BN62" i="9" s="1"/>
  <c r="BO62" i="9" s="1"/>
  <c r="BP62" i="9" s="1"/>
  <c r="BQ62" i="9" s="1"/>
  <c r="BR62" i="9" s="1"/>
  <c r="BS62" i="9" s="1"/>
  <c r="Y62" i="9"/>
  <c r="X62" i="9"/>
  <c r="W62" i="9"/>
  <c r="D62" i="9"/>
  <c r="BD61" i="9"/>
  <c r="BE61" i="9" s="1"/>
  <c r="BF61" i="9" s="1"/>
  <c r="BG61" i="9" s="1"/>
  <c r="BH61" i="9" s="1"/>
  <c r="BI61" i="9" s="1"/>
  <c r="BJ61" i="9" s="1"/>
  <c r="BK61" i="9" s="1"/>
  <c r="BL61" i="9" s="1"/>
  <c r="BM61" i="9" s="1"/>
  <c r="BN61" i="9" s="1"/>
  <c r="BO61" i="9" s="1"/>
  <c r="BP61" i="9" s="1"/>
  <c r="BQ61" i="9" s="1"/>
  <c r="BR61" i="9" s="1"/>
  <c r="BS61" i="9" s="1"/>
  <c r="Y61" i="9"/>
  <c r="X61" i="9"/>
  <c r="W61" i="9"/>
  <c r="D61" i="9"/>
  <c r="BD60" i="9"/>
  <c r="BE60" i="9" s="1"/>
  <c r="BF60" i="9" s="1"/>
  <c r="BG60" i="9" s="1"/>
  <c r="BH60" i="9" s="1"/>
  <c r="BI60" i="9" s="1"/>
  <c r="BJ60" i="9" s="1"/>
  <c r="BK60" i="9" s="1"/>
  <c r="BL60" i="9" s="1"/>
  <c r="BM60" i="9" s="1"/>
  <c r="BN60" i="9" s="1"/>
  <c r="BO60" i="9" s="1"/>
  <c r="BP60" i="9" s="1"/>
  <c r="BQ60" i="9" s="1"/>
  <c r="BR60" i="9" s="1"/>
  <c r="BS60" i="9" s="1"/>
  <c r="Y60" i="9"/>
  <c r="X60" i="9"/>
  <c r="W60" i="9"/>
  <c r="D60" i="9"/>
  <c r="BD59" i="9"/>
  <c r="BE59" i="9" s="1"/>
  <c r="BF59" i="9" s="1"/>
  <c r="BG59" i="9" s="1"/>
  <c r="BH59" i="9" s="1"/>
  <c r="BI59" i="9" s="1"/>
  <c r="BJ59" i="9" s="1"/>
  <c r="BK59" i="9" s="1"/>
  <c r="BL59" i="9" s="1"/>
  <c r="BM59" i="9" s="1"/>
  <c r="BN59" i="9" s="1"/>
  <c r="BO59" i="9" s="1"/>
  <c r="BP59" i="9" s="1"/>
  <c r="BQ59" i="9" s="1"/>
  <c r="BR59" i="9" s="1"/>
  <c r="BS59" i="9" s="1"/>
  <c r="Y59" i="9"/>
  <c r="X59" i="9"/>
  <c r="W59" i="9"/>
  <c r="D59" i="9"/>
  <c r="BD58" i="9"/>
  <c r="BE58" i="9" s="1"/>
  <c r="BF58" i="9" s="1"/>
  <c r="BG58" i="9" s="1"/>
  <c r="BH58" i="9" s="1"/>
  <c r="BI58" i="9" s="1"/>
  <c r="BJ58" i="9" s="1"/>
  <c r="BK58" i="9" s="1"/>
  <c r="BL58" i="9" s="1"/>
  <c r="BM58" i="9" s="1"/>
  <c r="BN58" i="9" s="1"/>
  <c r="BO58" i="9" s="1"/>
  <c r="BP58" i="9" s="1"/>
  <c r="BQ58" i="9" s="1"/>
  <c r="BR58" i="9" s="1"/>
  <c r="BS58" i="9" s="1"/>
  <c r="Y58" i="9"/>
  <c r="X58" i="9"/>
  <c r="W58" i="9"/>
  <c r="D58" i="9"/>
  <c r="BD57" i="9"/>
  <c r="BE57" i="9" s="1"/>
  <c r="BF57" i="9" s="1"/>
  <c r="BG57" i="9" s="1"/>
  <c r="BH57" i="9" s="1"/>
  <c r="BI57" i="9" s="1"/>
  <c r="BJ57" i="9" s="1"/>
  <c r="BK57" i="9" s="1"/>
  <c r="BL57" i="9" s="1"/>
  <c r="BM57" i="9" s="1"/>
  <c r="BN57" i="9" s="1"/>
  <c r="BO57" i="9" s="1"/>
  <c r="BP57" i="9" s="1"/>
  <c r="BQ57" i="9" s="1"/>
  <c r="BR57" i="9" s="1"/>
  <c r="BS57" i="9" s="1"/>
  <c r="Y57" i="9"/>
  <c r="X57" i="9"/>
  <c r="W57" i="9"/>
  <c r="D57" i="9"/>
  <c r="BD56" i="9"/>
  <c r="BE56" i="9" s="1"/>
  <c r="BF56" i="9" s="1"/>
  <c r="BG56" i="9" s="1"/>
  <c r="BH56" i="9" s="1"/>
  <c r="BI56" i="9" s="1"/>
  <c r="BJ56" i="9" s="1"/>
  <c r="BK56" i="9" s="1"/>
  <c r="BL56" i="9" s="1"/>
  <c r="BM56" i="9" s="1"/>
  <c r="BN56" i="9" s="1"/>
  <c r="BO56" i="9" s="1"/>
  <c r="BP56" i="9" s="1"/>
  <c r="BQ56" i="9" s="1"/>
  <c r="BR56" i="9" s="1"/>
  <c r="BS56" i="9" s="1"/>
  <c r="Y56" i="9"/>
  <c r="X56" i="9"/>
  <c r="W56" i="9"/>
  <c r="D56" i="9"/>
  <c r="BD55" i="9"/>
  <c r="BE55" i="9" s="1"/>
  <c r="BF55" i="9" s="1"/>
  <c r="BG55" i="9" s="1"/>
  <c r="BH55" i="9" s="1"/>
  <c r="BI55" i="9" s="1"/>
  <c r="BJ55" i="9" s="1"/>
  <c r="BK55" i="9" s="1"/>
  <c r="BL55" i="9" s="1"/>
  <c r="BM55" i="9" s="1"/>
  <c r="BN55" i="9" s="1"/>
  <c r="BO55" i="9" s="1"/>
  <c r="BP55" i="9" s="1"/>
  <c r="BQ55" i="9" s="1"/>
  <c r="BR55" i="9" s="1"/>
  <c r="BS55" i="9" s="1"/>
  <c r="Y55" i="9"/>
  <c r="X55" i="9"/>
  <c r="W55" i="9"/>
  <c r="D55" i="9"/>
  <c r="BD54" i="9"/>
  <c r="BE54" i="9" s="1"/>
  <c r="BF54" i="9" s="1"/>
  <c r="BG54" i="9" s="1"/>
  <c r="BH54" i="9" s="1"/>
  <c r="BI54" i="9" s="1"/>
  <c r="BJ54" i="9" s="1"/>
  <c r="BK54" i="9" s="1"/>
  <c r="BL54" i="9" s="1"/>
  <c r="BM54" i="9" s="1"/>
  <c r="BN54" i="9" s="1"/>
  <c r="BO54" i="9" s="1"/>
  <c r="BP54" i="9" s="1"/>
  <c r="BQ54" i="9" s="1"/>
  <c r="BR54" i="9" s="1"/>
  <c r="BS54" i="9" s="1"/>
  <c r="Y54" i="9"/>
  <c r="X54" i="9"/>
  <c r="W54" i="9"/>
  <c r="D54" i="9"/>
  <c r="BD53" i="9"/>
  <c r="BE53" i="9" s="1"/>
  <c r="BF53" i="9" s="1"/>
  <c r="BG53" i="9" s="1"/>
  <c r="BH53" i="9" s="1"/>
  <c r="BI53" i="9" s="1"/>
  <c r="BJ53" i="9" s="1"/>
  <c r="BK53" i="9" s="1"/>
  <c r="BL53" i="9" s="1"/>
  <c r="BM53" i="9" s="1"/>
  <c r="BN53" i="9" s="1"/>
  <c r="BO53" i="9" s="1"/>
  <c r="BP53" i="9" s="1"/>
  <c r="BQ53" i="9" s="1"/>
  <c r="BR53" i="9" s="1"/>
  <c r="BS53" i="9" s="1"/>
  <c r="Y53" i="9"/>
  <c r="X53" i="9"/>
  <c r="W53" i="9"/>
  <c r="D53" i="9"/>
  <c r="BD52" i="9"/>
  <c r="BE52" i="9" s="1"/>
  <c r="BF52" i="9" s="1"/>
  <c r="BG52" i="9" s="1"/>
  <c r="BH52" i="9" s="1"/>
  <c r="BI52" i="9" s="1"/>
  <c r="BJ52" i="9" s="1"/>
  <c r="BK52" i="9" s="1"/>
  <c r="BL52" i="9" s="1"/>
  <c r="BM52" i="9" s="1"/>
  <c r="BN52" i="9" s="1"/>
  <c r="BO52" i="9" s="1"/>
  <c r="BP52" i="9" s="1"/>
  <c r="BQ52" i="9" s="1"/>
  <c r="BR52" i="9" s="1"/>
  <c r="BS52" i="9" s="1"/>
  <c r="Y52" i="9"/>
  <c r="X52" i="9"/>
  <c r="W52" i="9"/>
  <c r="D52" i="9"/>
  <c r="BD51" i="9"/>
  <c r="BE51" i="9" s="1"/>
  <c r="BF51" i="9" s="1"/>
  <c r="BG51" i="9" s="1"/>
  <c r="BH51" i="9" s="1"/>
  <c r="BI51" i="9" s="1"/>
  <c r="BJ51" i="9" s="1"/>
  <c r="BK51" i="9" s="1"/>
  <c r="BL51" i="9" s="1"/>
  <c r="BM51" i="9" s="1"/>
  <c r="BN51" i="9" s="1"/>
  <c r="BO51" i="9" s="1"/>
  <c r="BP51" i="9" s="1"/>
  <c r="BQ51" i="9" s="1"/>
  <c r="BR51" i="9" s="1"/>
  <c r="BS51" i="9" s="1"/>
  <c r="Y51" i="9"/>
  <c r="X51" i="9"/>
  <c r="W51" i="9"/>
  <c r="D51" i="9"/>
  <c r="BD50" i="9"/>
  <c r="BE50" i="9" s="1"/>
  <c r="BF50" i="9" s="1"/>
  <c r="BG50" i="9" s="1"/>
  <c r="BH50" i="9" s="1"/>
  <c r="BI50" i="9" s="1"/>
  <c r="BJ50" i="9" s="1"/>
  <c r="BK50" i="9" s="1"/>
  <c r="BL50" i="9" s="1"/>
  <c r="BM50" i="9" s="1"/>
  <c r="BN50" i="9" s="1"/>
  <c r="BO50" i="9" s="1"/>
  <c r="BP50" i="9" s="1"/>
  <c r="BQ50" i="9" s="1"/>
  <c r="BR50" i="9" s="1"/>
  <c r="BS50" i="9" s="1"/>
  <c r="Y50" i="9"/>
  <c r="X50" i="9"/>
  <c r="W50" i="9"/>
  <c r="D50" i="9"/>
  <c r="BD49" i="9"/>
  <c r="BE49" i="9" s="1"/>
  <c r="BF49" i="9" s="1"/>
  <c r="BG49" i="9" s="1"/>
  <c r="BH49" i="9" s="1"/>
  <c r="BI49" i="9" s="1"/>
  <c r="BJ49" i="9" s="1"/>
  <c r="BK49" i="9" s="1"/>
  <c r="BL49" i="9" s="1"/>
  <c r="BM49" i="9" s="1"/>
  <c r="BN49" i="9" s="1"/>
  <c r="BO49" i="9" s="1"/>
  <c r="BP49" i="9" s="1"/>
  <c r="BQ49" i="9" s="1"/>
  <c r="BR49" i="9" s="1"/>
  <c r="BS49" i="9" s="1"/>
  <c r="Y49" i="9"/>
  <c r="X49" i="9"/>
  <c r="W49" i="9"/>
  <c r="D49" i="9"/>
  <c r="BD48" i="9"/>
  <c r="BE48" i="9" s="1"/>
  <c r="BF48" i="9" s="1"/>
  <c r="BG48" i="9" s="1"/>
  <c r="BH48" i="9" s="1"/>
  <c r="BI48" i="9" s="1"/>
  <c r="BJ48" i="9" s="1"/>
  <c r="BK48" i="9" s="1"/>
  <c r="BL48" i="9" s="1"/>
  <c r="BM48" i="9" s="1"/>
  <c r="BN48" i="9" s="1"/>
  <c r="BO48" i="9" s="1"/>
  <c r="BP48" i="9" s="1"/>
  <c r="BQ48" i="9" s="1"/>
  <c r="BR48" i="9" s="1"/>
  <c r="BS48" i="9" s="1"/>
  <c r="Y48" i="9"/>
  <c r="X48" i="9"/>
  <c r="W48" i="9"/>
  <c r="D48" i="9"/>
  <c r="BD47" i="9"/>
  <c r="BE47" i="9" s="1"/>
  <c r="BF47" i="9" s="1"/>
  <c r="BG47" i="9" s="1"/>
  <c r="BH47" i="9" s="1"/>
  <c r="BI47" i="9" s="1"/>
  <c r="BJ47" i="9" s="1"/>
  <c r="BK47" i="9" s="1"/>
  <c r="BL47" i="9" s="1"/>
  <c r="BM47" i="9" s="1"/>
  <c r="BN47" i="9" s="1"/>
  <c r="BO47" i="9" s="1"/>
  <c r="BP47" i="9" s="1"/>
  <c r="BQ47" i="9" s="1"/>
  <c r="BR47" i="9" s="1"/>
  <c r="BS47" i="9" s="1"/>
  <c r="Y47" i="9"/>
  <c r="X47" i="9"/>
  <c r="W47" i="9"/>
  <c r="D47" i="9"/>
  <c r="BD46" i="9"/>
  <c r="BE46" i="9" s="1"/>
  <c r="BF46" i="9" s="1"/>
  <c r="BG46" i="9" s="1"/>
  <c r="BH46" i="9" s="1"/>
  <c r="BI46" i="9" s="1"/>
  <c r="BJ46" i="9" s="1"/>
  <c r="BK46" i="9" s="1"/>
  <c r="BL46" i="9" s="1"/>
  <c r="BM46" i="9" s="1"/>
  <c r="BN46" i="9" s="1"/>
  <c r="BO46" i="9" s="1"/>
  <c r="BP46" i="9" s="1"/>
  <c r="BQ46" i="9" s="1"/>
  <c r="BR46" i="9" s="1"/>
  <c r="BS46" i="9" s="1"/>
  <c r="Y46" i="9"/>
  <c r="X46" i="9"/>
  <c r="W46" i="9"/>
  <c r="D46" i="9"/>
  <c r="BD45" i="9"/>
  <c r="BE45" i="9" s="1"/>
  <c r="BF45" i="9" s="1"/>
  <c r="BG45" i="9" s="1"/>
  <c r="BH45" i="9" s="1"/>
  <c r="BI45" i="9" s="1"/>
  <c r="BJ45" i="9" s="1"/>
  <c r="BK45" i="9" s="1"/>
  <c r="BL45" i="9" s="1"/>
  <c r="BM45" i="9" s="1"/>
  <c r="BN45" i="9" s="1"/>
  <c r="BO45" i="9" s="1"/>
  <c r="BP45" i="9" s="1"/>
  <c r="BQ45" i="9" s="1"/>
  <c r="BR45" i="9" s="1"/>
  <c r="BS45" i="9" s="1"/>
  <c r="Y45" i="9"/>
  <c r="X45" i="9"/>
  <c r="W45" i="9"/>
  <c r="D45" i="9"/>
  <c r="BD44" i="9"/>
  <c r="BE44" i="9" s="1"/>
  <c r="BF44" i="9" s="1"/>
  <c r="BG44" i="9" s="1"/>
  <c r="BH44" i="9" s="1"/>
  <c r="BI44" i="9" s="1"/>
  <c r="BJ44" i="9" s="1"/>
  <c r="BK44" i="9" s="1"/>
  <c r="BL44" i="9" s="1"/>
  <c r="BM44" i="9" s="1"/>
  <c r="BN44" i="9" s="1"/>
  <c r="BO44" i="9" s="1"/>
  <c r="BP44" i="9" s="1"/>
  <c r="BQ44" i="9" s="1"/>
  <c r="BR44" i="9" s="1"/>
  <c r="BS44" i="9" s="1"/>
  <c r="Y44" i="9"/>
  <c r="X44" i="9"/>
  <c r="W44" i="9"/>
  <c r="D44" i="9"/>
  <c r="BD43" i="9"/>
  <c r="BE43" i="9" s="1"/>
  <c r="BF43" i="9" s="1"/>
  <c r="BG43" i="9" s="1"/>
  <c r="BH43" i="9" s="1"/>
  <c r="BI43" i="9" s="1"/>
  <c r="BJ43" i="9" s="1"/>
  <c r="BK43" i="9" s="1"/>
  <c r="BL43" i="9" s="1"/>
  <c r="BM43" i="9" s="1"/>
  <c r="BN43" i="9" s="1"/>
  <c r="BO43" i="9" s="1"/>
  <c r="BP43" i="9" s="1"/>
  <c r="BQ43" i="9" s="1"/>
  <c r="BR43" i="9" s="1"/>
  <c r="BS43" i="9" s="1"/>
  <c r="Y43" i="9"/>
  <c r="X43" i="9"/>
  <c r="W43" i="9"/>
  <c r="D43" i="9"/>
  <c r="BD42" i="9"/>
  <c r="BE42" i="9" s="1"/>
  <c r="Y42" i="9"/>
  <c r="X42" i="9"/>
  <c r="W42" i="9"/>
  <c r="D42" i="9"/>
  <c r="W41" i="9"/>
  <c r="AB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E40" i="9"/>
  <c r="C40" i="9"/>
  <c r="BD39" i="9"/>
  <c r="BE39" i="9" s="1"/>
  <c r="BF39" i="9" s="1"/>
  <c r="BG39" i="9" s="1"/>
  <c r="BH39" i="9" s="1"/>
  <c r="BI39" i="9" s="1"/>
  <c r="BJ39" i="9" s="1"/>
  <c r="BK39" i="9" s="1"/>
  <c r="BL39" i="9" s="1"/>
  <c r="BM39" i="9" s="1"/>
  <c r="BN39" i="9" s="1"/>
  <c r="BO39" i="9" s="1"/>
  <c r="BP39" i="9" s="1"/>
  <c r="BQ39" i="9" s="1"/>
  <c r="BR39" i="9" s="1"/>
  <c r="BS39" i="9" s="1"/>
  <c r="Y39" i="9"/>
  <c r="X39" i="9"/>
  <c r="W39" i="9"/>
  <c r="D39" i="9"/>
  <c r="BD38" i="9"/>
  <c r="BE38" i="9" s="1"/>
  <c r="BF38" i="9" s="1"/>
  <c r="BG38" i="9" s="1"/>
  <c r="BH38" i="9" s="1"/>
  <c r="BI38" i="9" s="1"/>
  <c r="BJ38" i="9" s="1"/>
  <c r="BK38" i="9" s="1"/>
  <c r="BL38" i="9" s="1"/>
  <c r="BM38" i="9" s="1"/>
  <c r="BN38" i="9" s="1"/>
  <c r="BO38" i="9" s="1"/>
  <c r="BP38" i="9" s="1"/>
  <c r="BQ38" i="9" s="1"/>
  <c r="BR38" i="9" s="1"/>
  <c r="BS38" i="9" s="1"/>
  <c r="Y38" i="9"/>
  <c r="X38" i="9"/>
  <c r="W38" i="9"/>
  <c r="D38" i="9"/>
  <c r="BD37" i="9"/>
  <c r="BE37" i="9" s="1"/>
  <c r="BF37" i="9" s="1"/>
  <c r="BG37" i="9" s="1"/>
  <c r="BH37" i="9" s="1"/>
  <c r="BI37" i="9" s="1"/>
  <c r="BJ37" i="9" s="1"/>
  <c r="BK37" i="9" s="1"/>
  <c r="BL37" i="9" s="1"/>
  <c r="BM37" i="9" s="1"/>
  <c r="BN37" i="9" s="1"/>
  <c r="BO37" i="9" s="1"/>
  <c r="BP37" i="9" s="1"/>
  <c r="BQ37" i="9" s="1"/>
  <c r="BR37" i="9" s="1"/>
  <c r="BS37" i="9" s="1"/>
  <c r="Y37" i="9"/>
  <c r="X37" i="9"/>
  <c r="W37" i="9"/>
  <c r="D37" i="9"/>
  <c r="BD36" i="9"/>
  <c r="BE36" i="9" s="1"/>
  <c r="BF36" i="9" s="1"/>
  <c r="BG36" i="9" s="1"/>
  <c r="BH36" i="9" s="1"/>
  <c r="BI36" i="9" s="1"/>
  <c r="BJ36" i="9" s="1"/>
  <c r="BK36" i="9" s="1"/>
  <c r="BL36" i="9" s="1"/>
  <c r="BM36" i="9" s="1"/>
  <c r="BN36" i="9" s="1"/>
  <c r="BO36" i="9" s="1"/>
  <c r="BP36" i="9" s="1"/>
  <c r="BQ36" i="9" s="1"/>
  <c r="BR36" i="9" s="1"/>
  <c r="BS36" i="9" s="1"/>
  <c r="Y36" i="9"/>
  <c r="X36" i="9"/>
  <c r="W36" i="9"/>
  <c r="D36" i="9"/>
  <c r="BD35" i="9"/>
  <c r="BE35" i="9" s="1"/>
  <c r="BF35" i="9" s="1"/>
  <c r="BG35" i="9" s="1"/>
  <c r="BH35" i="9" s="1"/>
  <c r="BI35" i="9" s="1"/>
  <c r="BJ35" i="9" s="1"/>
  <c r="BK35" i="9" s="1"/>
  <c r="BL35" i="9" s="1"/>
  <c r="BM35" i="9" s="1"/>
  <c r="BN35" i="9" s="1"/>
  <c r="BO35" i="9" s="1"/>
  <c r="BP35" i="9" s="1"/>
  <c r="BQ35" i="9" s="1"/>
  <c r="BR35" i="9" s="1"/>
  <c r="BS35" i="9" s="1"/>
  <c r="Y35" i="9"/>
  <c r="X35" i="9"/>
  <c r="W35" i="9"/>
  <c r="D35" i="9"/>
  <c r="BD34" i="9"/>
  <c r="BE34" i="9" s="1"/>
  <c r="BF34" i="9" s="1"/>
  <c r="BG34" i="9" s="1"/>
  <c r="BH34" i="9" s="1"/>
  <c r="BI34" i="9" s="1"/>
  <c r="BJ34" i="9" s="1"/>
  <c r="BK34" i="9" s="1"/>
  <c r="BL34" i="9" s="1"/>
  <c r="BM34" i="9" s="1"/>
  <c r="BN34" i="9" s="1"/>
  <c r="BO34" i="9" s="1"/>
  <c r="BP34" i="9" s="1"/>
  <c r="BQ34" i="9" s="1"/>
  <c r="BR34" i="9" s="1"/>
  <c r="BS34" i="9" s="1"/>
  <c r="Y34" i="9"/>
  <c r="X34" i="9"/>
  <c r="W34" i="9"/>
  <c r="D34" i="9"/>
  <c r="BD33" i="9"/>
  <c r="BE33" i="9" s="1"/>
  <c r="BF33" i="9" s="1"/>
  <c r="BG33" i="9" s="1"/>
  <c r="BH33" i="9" s="1"/>
  <c r="BI33" i="9" s="1"/>
  <c r="BJ33" i="9" s="1"/>
  <c r="BK33" i="9" s="1"/>
  <c r="BL33" i="9" s="1"/>
  <c r="BM33" i="9" s="1"/>
  <c r="BN33" i="9" s="1"/>
  <c r="BO33" i="9" s="1"/>
  <c r="BP33" i="9" s="1"/>
  <c r="BQ33" i="9" s="1"/>
  <c r="BR33" i="9" s="1"/>
  <c r="BS33" i="9" s="1"/>
  <c r="Y33" i="9"/>
  <c r="X33" i="9"/>
  <c r="W33" i="9"/>
  <c r="D33" i="9"/>
  <c r="BD32" i="9"/>
  <c r="BE32" i="9" s="1"/>
  <c r="BF32" i="9" s="1"/>
  <c r="BG32" i="9" s="1"/>
  <c r="BH32" i="9" s="1"/>
  <c r="BI32" i="9" s="1"/>
  <c r="BJ32" i="9" s="1"/>
  <c r="BK32" i="9" s="1"/>
  <c r="BL32" i="9" s="1"/>
  <c r="BM32" i="9" s="1"/>
  <c r="BN32" i="9" s="1"/>
  <c r="BO32" i="9" s="1"/>
  <c r="BP32" i="9" s="1"/>
  <c r="BQ32" i="9" s="1"/>
  <c r="BR32" i="9" s="1"/>
  <c r="BS32" i="9" s="1"/>
  <c r="Y32" i="9"/>
  <c r="X32" i="9"/>
  <c r="W32" i="9"/>
  <c r="D32" i="9"/>
  <c r="BD31" i="9"/>
  <c r="BE31" i="9" s="1"/>
  <c r="BF31" i="9" s="1"/>
  <c r="BG31" i="9" s="1"/>
  <c r="BH31" i="9" s="1"/>
  <c r="BI31" i="9" s="1"/>
  <c r="BJ31" i="9" s="1"/>
  <c r="BK31" i="9" s="1"/>
  <c r="BL31" i="9" s="1"/>
  <c r="BM31" i="9" s="1"/>
  <c r="BN31" i="9" s="1"/>
  <c r="BO31" i="9" s="1"/>
  <c r="BP31" i="9" s="1"/>
  <c r="BQ31" i="9" s="1"/>
  <c r="BR31" i="9" s="1"/>
  <c r="BS31" i="9" s="1"/>
  <c r="Y31" i="9"/>
  <c r="X31" i="9"/>
  <c r="W31" i="9"/>
  <c r="D31" i="9"/>
  <c r="BD30" i="9"/>
  <c r="BE30" i="9" s="1"/>
  <c r="BF30" i="9" s="1"/>
  <c r="BG30" i="9" s="1"/>
  <c r="BH30" i="9" s="1"/>
  <c r="BI30" i="9" s="1"/>
  <c r="BJ30" i="9" s="1"/>
  <c r="BK30" i="9" s="1"/>
  <c r="BL30" i="9" s="1"/>
  <c r="BM30" i="9" s="1"/>
  <c r="BN30" i="9" s="1"/>
  <c r="BO30" i="9" s="1"/>
  <c r="BP30" i="9" s="1"/>
  <c r="BQ30" i="9" s="1"/>
  <c r="BR30" i="9" s="1"/>
  <c r="BS30" i="9" s="1"/>
  <c r="Y30" i="9"/>
  <c r="X30" i="9"/>
  <c r="W30" i="9"/>
  <c r="D30" i="9"/>
  <c r="BD29" i="9"/>
  <c r="BE29" i="9" s="1"/>
  <c r="BF29" i="9" s="1"/>
  <c r="BG29" i="9" s="1"/>
  <c r="BH29" i="9" s="1"/>
  <c r="BI29" i="9" s="1"/>
  <c r="BJ29" i="9" s="1"/>
  <c r="BK29" i="9" s="1"/>
  <c r="BL29" i="9" s="1"/>
  <c r="BM29" i="9" s="1"/>
  <c r="BN29" i="9" s="1"/>
  <c r="BO29" i="9" s="1"/>
  <c r="BP29" i="9" s="1"/>
  <c r="BQ29" i="9" s="1"/>
  <c r="BR29" i="9" s="1"/>
  <c r="BS29" i="9" s="1"/>
  <c r="Y29" i="9"/>
  <c r="X29" i="9"/>
  <c r="W29" i="9"/>
  <c r="D29" i="9"/>
  <c r="BD28" i="9"/>
  <c r="BE28" i="9" s="1"/>
  <c r="BF28" i="9" s="1"/>
  <c r="BG28" i="9" s="1"/>
  <c r="BH28" i="9" s="1"/>
  <c r="BI28" i="9" s="1"/>
  <c r="BJ28" i="9" s="1"/>
  <c r="BK28" i="9" s="1"/>
  <c r="BL28" i="9" s="1"/>
  <c r="BM28" i="9" s="1"/>
  <c r="BN28" i="9" s="1"/>
  <c r="BO28" i="9" s="1"/>
  <c r="BP28" i="9" s="1"/>
  <c r="BQ28" i="9" s="1"/>
  <c r="BR28" i="9" s="1"/>
  <c r="BS28" i="9" s="1"/>
  <c r="Y28" i="9"/>
  <c r="X28" i="9"/>
  <c r="W28" i="9"/>
  <c r="D28" i="9"/>
  <c r="BD27" i="9"/>
  <c r="BE27" i="9" s="1"/>
  <c r="BF27" i="9" s="1"/>
  <c r="BG27" i="9" s="1"/>
  <c r="BH27" i="9" s="1"/>
  <c r="BI27" i="9" s="1"/>
  <c r="BJ27" i="9" s="1"/>
  <c r="BK27" i="9" s="1"/>
  <c r="BL27" i="9" s="1"/>
  <c r="BM27" i="9" s="1"/>
  <c r="BN27" i="9" s="1"/>
  <c r="BO27" i="9" s="1"/>
  <c r="BP27" i="9" s="1"/>
  <c r="BQ27" i="9" s="1"/>
  <c r="BR27" i="9" s="1"/>
  <c r="BS27" i="9" s="1"/>
  <c r="Y27" i="9"/>
  <c r="X27" i="9"/>
  <c r="W27" i="9"/>
  <c r="D27" i="9"/>
  <c r="BD26" i="9"/>
  <c r="BE26" i="9" s="1"/>
  <c r="BF26" i="9" s="1"/>
  <c r="BG26" i="9" s="1"/>
  <c r="BH26" i="9" s="1"/>
  <c r="BI26" i="9" s="1"/>
  <c r="BJ26" i="9" s="1"/>
  <c r="BK26" i="9" s="1"/>
  <c r="BL26" i="9" s="1"/>
  <c r="BM26" i="9" s="1"/>
  <c r="BN26" i="9" s="1"/>
  <c r="BO26" i="9" s="1"/>
  <c r="BP26" i="9" s="1"/>
  <c r="BQ26" i="9" s="1"/>
  <c r="BR26" i="9" s="1"/>
  <c r="BS26" i="9" s="1"/>
  <c r="Y26" i="9"/>
  <c r="X26" i="9"/>
  <c r="W26" i="9"/>
  <c r="D26" i="9"/>
  <c r="BD25" i="9"/>
  <c r="BE25" i="9" s="1"/>
  <c r="BF25" i="9" s="1"/>
  <c r="BG25" i="9" s="1"/>
  <c r="BH25" i="9" s="1"/>
  <c r="BI25" i="9" s="1"/>
  <c r="BJ25" i="9" s="1"/>
  <c r="BK25" i="9" s="1"/>
  <c r="BL25" i="9" s="1"/>
  <c r="BM25" i="9" s="1"/>
  <c r="BN25" i="9" s="1"/>
  <c r="BO25" i="9" s="1"/>
  <c r="BP25" i="9" s="1"/>
  <c r="BQ25" i="9" s="1"/>
  <c r="BR25" i="9" s="1"/>
  <c r="BS25" i="9" s="1"/>
  <c r="Y25" i="9"/>
  <c r="X25" i="9"/>
  <c r="W25" i="9"/>
  <c r="D25" i="9"/>
  <c r="BD24" i="9"/>
  <c r="BE24" i="9" s="1"/>
  <c r="BF24" i="9" s="1"/>
  <c r="BG24" i="9" s="1"/>
  <c r="BH24" i="9" s="1"/>
  <c r="BI24" i="9" s="1"/>
  <c r="BJ24" i="9" s="1"/>
  <c r="BK24" i="9" s="1"/>
  <c r="BL24" i="9" s="1"/>
  <c r="BM24" i="9" s="1"/>
  <c r="BN24" i="9" s="1"/>
  <c r="BO24" i="9" s="1"/>
  <c r="BP24" i="9" s="1"/>
  <c r="BQ24" i="9" s="1"/>
  <c r="BR24" i="9" s="1"/>
  <c r="BS24" i="9" s="1"/>
  <c r="Y24" i="9"/>
  <c r="X24" i="9"/>
  <c r="W24" i="9"/>
  <c r="D24" i="9"/>
  <c r="BD23" i="9"/>
  <c r="BE23" i="9" s="1"/>
  <c r="BF23" i="9" s="1"/>
  <c r="BG23" i="9" s="1"/>
  <c r="BH23" i="9" s="1"/>
  <c r="BI23" i="9" s="1"/>
  <c r="BJ23" i="9" s="1"/>
  <c r="BK23" i="9" s="1"/>
  <c r="BL23" i="9" s="1"/>
  <c r="BM23" i="9" s="1"/>
  <c r="BN23" i="9" s="1"/>
  <c r="BO23" i="9" s="1"/>
  <c r="BP23" i="9" s="1"/>
  <c r="BQ23" i="9" s="1"/>
  <c r="BR23" i="9" s="1"/>
  <c r="BS23" i="9" s="1"/>
  <c r="Y23" i="9"/>
  <c r="X23" i="9"/>
  <c r="W23" i="9"/>
  <c r="D23" i="9"/>
  <c r="BD22" i="9"/>
  <c r="BE22" i="9" s="1"/>
  <c r="BF22" i="9" s="1"/>
  <c r="BG22" i="9" s="1"/>
  <c r="BH22" i="9" s="1"/>
  <c r="BI22" i="9" s="1"/>
  <c r="BJ22" i="9" s="1"/>
  <c r="BK22" i="9" s="1"/>
  <c r="BL22" i="9" s="1"/>
  <c r="BM22" i="9" s="1"/>
  <c r="BN22" i="9" s="1"/>
  <c r="BO22" i="9" s="1"/>
  <c r="BP22" i="9" s="1"/>
  <c r="BQ22" i="9" s="1"/>
  <c r="BR22" i="9" s="1"/>
  <c r="BS22" i="9" s="1"/>
  <c r="Y22" i="9"/>
  <c r="X22" i="9"/>
  <c r="W22" i="9"/>
  <c r="D22" i="9"/>
  <c r="BD21" i="9"/>
  <c r="BE21" i="9" s="1"/>
  <c r="BF21" i="9" s="1"/>
  <c r="BG21" i="9" s="1"/>
  <c r="BH21" i="9" s="1"/>
  <c r="BI21" i="9" s="1"/>
  <c r="BJ21" i="9" s="1"/>
  <c r="BK21" i="9" s="1"/>
  <c r="BL21" i="9" s="1"/>
  <c r="BM21" i="9" s="1"/>
  <c r="BN21" i="9" s="1"/>
  <c r="BO21" i="9" s="1"/>
  <c r="BP21" i="9" s="1"/>
  <c r="BQ21" i="9" s="1"/>
  <c r="BR21" i="9" s="1"/>
  <c r="BS21" i="9" s="1"/>
  <c r="Y21" i="9"/>
  <c r="X21" i="9"/>
  <c r="W21" i="9"/>
  <c r="D21" i="9"/>
  <c r="BD20" i="9"/>
  <c r="BE20" i="9" s="1"/>
  <c r="BF20" i="9" s="1"/>
  <c r="BG20" i="9" s="1"/>
  <c r="BH20" i="9" s="1"/>
  <c r="BI20" i="9" s="1"/>
  <c r="BJ20" i="9" s="1"/>
  <c r="BK20" i="9" s="1"/>
  <c r="BL20" i="9" s="1"/>
  <c r="BM20" i="9" s="1"/>
  <c r="BN20" i="9" s="1"/>
  <c r="BO20" i="9" s="1"/>
  <c r="BP20" i="9" s="1"/>
  <c r="BQ20" i="9" s="1"/>
  <c r="BR20" i="9" s="1"/>
  <c r="BS20" i="9" s="1"/>
  <c r="Y20" i="9"/>
  <c r="X20" i="9"/>
  <c r="W20" i="9"/>
  <c r="D20" i="9"/>
  <c r="BD19" i="9"/>
  <c r="BE19" i="9" s="1"/>
  <c r="BF19" i="9" s="1"/>
  <c r="BG19" i="9" s="1"/>
  <c r="BH19" i="9" s="1"/>
  <c r="BI19" i="9" s="1"/>
  <c r="BJ19" i="9" s="1"/>
  <c r="BK19" i="9" s="1"/>
  <c r="BL19" i="9" s="1"/>
  <c r="BM19" i="9" s="1"/>
  <c r="BN19" i="9" s="1"/>
  <c r="BO19" i="9" s="1"/>
  <c r="BP19" i="9" s="1"/>
  <c r="BQ19" i="9" s="1"/>
  <c r="BR19" i="9" s="1"/>
  <c r="BS19" i="9" s="1"/>
  <c r="Y19" i="9"/>
  <c r="X19" i="9"/>
  <c r="W19" i="9"/>
  <c r="D19" i="9"/>
  <c r="BD18" i="9"/>
  <c r="BE18" i="9" s="1"/>
  <c r="BF18" i="9" s="1"/>
  <c r="BG18" i="9" s="1"/>
  <c r="BH18" i="9" s="1"/>
  <c r="BI18" i="9" s="1"/>
  <c r="BJ18" i="9" s="1"/>
  <c r="BK18" i="9" s="1"/>
  <c r="BL18" i="9" s="1"/>
  <c r="BM18" i="9" s="1"/>
  <c r="BN18" i="9" s="1"/>
  <c r="BO18" i="9" s="1"/>
  <c r="BP18" i="9" s="1"/>
  <c r="BQ18" i="9" s="1"/>
  <c r="BR18" i="9" s="1"/>
  <c r="BS18" i="9" s="1"/>
  <c r="Y18" i="9"/>
  <c r="X18" i="9"/>
  <c r="W18" i="9"/>
  <c r="D18" i="9"/>
  <c r="BD17" i="9"/>
  <c r="BE17" i="9" s="1"/>
  <c r="BF17" i="9" s="1"/>
  <c r="BG17" i="9" s="1"/>
  <c r="BH17" i="9" s="1"/>
  <c r="BI17" i="9" s="1"/>
  <c r="BJ17" i="9" s="1"/>
  <c r="BK17" i="9" s="1"/>
  <c r="BL17" i="9" s="1"/>
  <c r="BM17" i="9" s="1"/>
  <c r="BN17" i="9" s="1"/>
  <c r="BO17" i="9" s="1"/>
  <c r="BP17" i="9" s="1"/>
  <c r="BQ17" i="9" s="1"/>
  <c r="BR17" i="9" s="1"/>
  <c r="BS17" i="9" s="1"/>
  <c r="Y17" i="9"/>
  <c r="X17" i="9"/>
  <c r="W17" i="9"/>
  <c r="D17" i="9"/>
  <c r="BD16" i="9"/>
  <c r="BE16" i="9" s="1"/>
  <c r="BF16" i="9" s="1"/>
  <c r="BG16" i="9" s="1"/>
  <c r="BH16" i="9" s="1"/>
  <c r="BI16" i="9" s="1"/>
  <c r="BJ16" i="9" s="1"/>
  <c r="BK16" i="9" s="1"/>
  <c r="BL16" i="9" s="1"/>
  <c r="BM16" i="9" s="1"/>
  <c r="BN16" i="9" s="1"/>
  <c r="BO16" i="9" s="1"/>
  <c r="BP16" i="9" s="1"/>
  <c r="BQ16" i="9" s="1"/>
  <c r="BR16" i="9" s="1"/>
  <c r="BS16" i="9" s="1"/>
  <c r="Y16" i="9"/>
  <c r="X16" i="9"/>
  <c r="W16" i="9"/>
  <c r="D16" i="9"/>
  <c r="BD15" i="9"/>
  <c r="BE15" i="9" s="1"/>
  <c r="BF15" i="9" s="1"/>
  <c r="BG15" i="9" s="1"/>
  <c r="BH15" i="9" s="1"/>
  <c r="BI15" i="9" s="1"/>
  <c r="BJ15" i="9" s="1"/>
  <c r="BK15" i="9" s="1"/>
  <c r="BL15" i="9" s="1"/>
  <c r="BM15" i="9" s="1"/>
  <c r="BN15" i="9" s="1"/>
  <c r="BO15" i="9" s="1"/>
  <c r="BP15" i="9" s="1"/>
  <c r="BQ15" i="9" s="1"/>
  <c r="BR15" i="9" s="1"/>
  <c r="BS15" i="9" s="1"/>
  <c r="Y15" i="9"/>
  <c r="X15" i="9"/>
  <c r="W15" i="9"/>
  <c r="D15" i="9"/>
  <c r="BD14" i="9"/>
  <c r="BE14" i="9" s="1"/>
  <c r="BF14" i="9" s="1"/>
  <c r="BG14" i="9" s="1"/>
  <c r="BH14" i="9" s="1"/>
  <c r="BI14" i="9" s="1"/>
  <c r="BJ14" i="9" s="1"/>
  <c r="BK14" i="9" s="1"/>
  <c r="BL14" i="9" s="1"/>
  <c r="BM14" i="9" s="1"/>
  <c r="BN14" i="9" s="1"/>
  <c r="BO14" i="9" s="1"/>
  <c r="BP14" i="9" s="1"/>
  <c r="BQ14" i="9" s="1"/>
  <c r="BR14" i="9" s="1"/>
  <c r="BS14" i="9" s="1"/>
  <c r="Y14" i="9"/>
  <c r="X14" i="9"/>
  <c r="W14" i="9"/>
  <c r="D14" i="9"/>
  <c r="BD13" i="9"/>
  <c r="Y13" i="9"/>
  <c r="X13" i="9"/>
  <c r="W13" i="9"/>
  <c r="D13" i="9"/>
  <c r="W12" i="9"/>
  <c r="W10" i="9"/>
  <c r="AC7" i="9"/>
  <c r="AC5" i="9"/>
  <c r="Y5" i="9"/>
  <c r="AB78" i="8"/>
  <c r="AB74" i="8"/>
  <c r="Y77" i="8"/>
  <c r="Y76" i="8"/>
  <c r="Y73" i="8"/>
  <c r="Y72" i="8"/>
  <c r="Y69" i="8"/>
  <c r="Y68" i="8"/>
  <c r="Y67" i="8"/>
  <c r="Y66" i="8"/>
  <c r="Y65" i="8"/>
  <c r="Y64" i="8"/>
  <c r="Y63" i="8"/>
  <c r="Y62" i="8"/>
  <c r="Y61" i="8"/>
  <c r="Y60" i="8"/>
  <c r="Y39" i="8"/>
  <c r="Y38" i="8"/>
  <c r="Y37" i="8"/>
  <c r="Y36" i="8"/>
  <c r="Y35" i="8"/>
  <c r="Y34" i="8"/>
  <c r="Y33" i="8"/>
  <c r="Y32" i="8"/>
  <c r="Y31" i="8"/>
  <c r="Y30" i="8"/>
  <c r="Y29" i="8"/>
  <c r="Y28" i="8"/>
  <c r="Y27" i="8"/>
  <c r="Y26" i="8"/>
  <c r="Y25" i="8"/>
  <c r="Y24" i="8"/>
  <c r="Y23" i="8"/>
  <c r="Y22" i="8"/>
  <c r="Y21" i="8"/>
  <c r="Y20" i="8"/>
  <c r="Y19" i="8"/>
  <c r="Y18" i="8"/>
  <c r="Y17" i="8"/>
  <c r="Y16" i="8"/>
  <c r="Y15" i="8"/>
  <c r="Y14" i="8"/>
  <c r="AB40" i="8"/>
  <c r="Y13" i="8"/>
  <c r="BD77" i="8"/>
  <c r="BE77" i="8" s="1"/>
  <c r="BD76" i="8"/>
  <c r="BE76" i="8" s="1"/>
  <c r="BF76" i="8" s="1"/>
  <c r="BG76" i="8" s="1"/>
  <c r="BH76" i="8" s="1"/>
  <c r="BI76" i="8" s="1"/>
  <c r="BJ76" i="8" s="1"/>
  <c r="BK76" i="8" s="1"/>
  <c r="BL76" i="8" s="1"/>
  <c r="BM76" i="8" s="1"/>
  <c r="BN76" i="8" s="1"/>
  <c r="BO76" i="8" s="1"/>
  <c r="BP76" i="8" s="1"/>
  <c r="BQ76" i="8" s="1"/>
  <c r="BR76" i="8" s="1"/>
  <c r="BS76" i="8" s="1"/>
  <c r="BD73" i="8"/>
  <c r="BE73" i="8" s="1"/>
  <c r="BD72" i="8"/>
  <c r="BE72" i="8" s="1"/>
  <c r="BF72" i="8" s="1"/>
  <c r="BG72" i="8" s="1"/>
  <c r="BH72" i="8" s="1"/>
  <c r="BI72" i="8" s="1"/>
  <c r="BJ72" i="8" s="1"/>
  <c r="BK72" i="8" s="1"/>
  <c r="BL72" i="8" s="1"/>
  <c r="BM72" i="8" s="1"/>
  <c r="BN72" i="8" s="1"/>
  <c r="BO72" i="8" s="1"/>
  <c r="BP72" i="8" s="1"/>
  <c r="BQ72" i="8" s="1"/>
  <c r="BR72" i="8" s="1"/>
  <c r="BS72" i="8" s="1"/>
  <c r="BD69" i="8"/>
  <c r="BE69" i="8" s="1"/>
  <c r="BF69" i="8" s="1"/>
  <c r="BG69" i="8" s="1"/>
  <c r="BH69" i="8" s="1"/>
  <c r="BI69" i="8" s="1"/>
  <c r="BJ69" i="8" s="1"/>
  <c r="BK69" i="8" s="1"/>
  <c r="BL69" i="8" s="1"/>
  <c r="BM69" i="8" s="1"/>
  <c r="BN69" i="8" s="1"/>
  <c r="BO69" i="8" s="1"/>
  <c r="BP69" i="8" s="1"/>
  <c r="BQ69" i="8" s="1"/>
  <c r="BR69" i="8" s="1"/>
  <c r="BS69" i="8" s="1"/>
  <c r="BD68" i="8"/>
  <c r="BE68" i="8" s="1"/>
  <c r="BF68" i="8" s="1"/>
  <c r="BG68" i="8" s="1"/>
  <c r="BH68" i="8" s="1"/>
  <c r="BI68" i="8" s="1"/>
  <c r="BJ68" i="8" s="1"/>
  <c r="BK68" i="8" s="1"/>
  <c r="BL68" i="8" s="1"/>
  <c r="BM68" i="8" s="1"/>
  <c r="BN68" i="8" s="1"/>
  <c r="BO68" i="8" s="1"/>
  <c r="BP68" i="8" s="1"/>
  <c r="BQ68" i="8" s="1"/>
  <c r="BR68" i="8" s="1"/>
  <c r="BS68" i="8" s="1"/>
  <c r="BD67" i="8"/>
  <c r="BE67" i="8" s="1"/>
  <c r="BF67" i="8" s="1"/>
  <c r="BG67" i="8" s="1"/>
  <c r="BH67" i="8" s="1"/>
  <c r="BI67" i="8" s="1"/>
  <c r="BJ67" i="8" s="1"/>
  <c r="BK67" i="8" s="1"/>
  <c r="BL67" i="8" s="1"/>
  <c r="BM67" i="8" s="1"/>
  <c r="BN67" i="8" s="1"/>
  <c r="BO67" i="8" s="1"/>
  <c r="BP67" i="8" s="1"/>
  <c r="BQ67" i="8" s="1"/>
  <c r="BR67" i="8" s="1"/>
  <c r="BS67" i="8" s="1"/>
  <c r="BD66" i="8"/>
  <c r="BE66" i="8" s="1"/>
  <c r="BF66" i="8" s="1"/>
  <c r="BG66" i="8" s="1"/>
  <c r="BH66" i="8" s="1"/>
  <c r="BI66" i="8" s="1"/>
  <c r="BJ66" i="8" s="1"/>
  <c r="BK66" i="8" s="1"/>
  <c r="BL66" i="8" s="1"/>
  <c r="BM66" i="8" s="1"/>
  <c r="BN66" i="8" s="1"/>
  <c r="BO66" i="8" s="1"/>
  <c r="BP66" i="8" s="1"/>
  <c r="BQ66" i="8" s="1"/>
  <c r="BR66" i="8" s="1"/>
  <c r="BS66" i="8" s="1"/>
  <c r="BD65" i="8"/>
  <c r="BE65" i="8" s="1"/>
  <c r="BF65" i="8" s="1"/>
  <c r="BG65" i="8" s="1"/>
  <c r="BH65" i="8" s="1"/>
  <c r="BI65" i="8" s="1"/>
  <c r="BJ65" i="8" s="1"/>
  <c r="BK65" i="8" s="1"/>
  <c r="BL65" i="8" s="1"/>
  <c r="BM65" i="8" s="1"/>
  <c r="BN65" i="8" s="1"/>
  <c r="BO65" i="8" s="1"/>
  <c r="BP65" i="8" s="1"/>
  <c r="BQ65" i="8" s="1"/>
  <c r="BR65" i="8" s="1"/>
  <c r="BS65" i="8" s="1"/>
  <c r="BD64" i="8"/>
  <c r="BE64" i="8" s="1"/>
  <c r="BF64" i="8" s="1"/>
  <c r="BG64" i="8" s="1"/>
  <c r="BH64" i="8" s="1"/>
  <c r="BI64" i="8" s="1"/>
  <c r="BJ64" i="8" s="1"/>
  <c r="BK64" i="8" s="1"/>
  <c r="BL64" i="8" s="1"/>
  <c r="BM64" i="8" s="1"/>
  <c r="BN64" i="8" s="1"/>
  <c r="BO64" i="8" s="1"/>
  <c r="BP64" i="8" s="1"/>
  <c r="BQ64" i="8" s="1"/>
  <c r="BR64" i="8" s="1"/>
  <c r="BS64" i="8" s="1"/>
  <c r="BD63" i="8"/>
  <c r="BE63" i="8" s="1"/>
  <c r="BF63" i="8" s="1"/>
  <c r="BG63" i="8" s="1"/>
  <c r="BH63" i="8" s="1"/>
  <c r="BI63" i="8" s="1"/>
  <c r="BJ63" i="8" s="1"/>
  <c r="BK63" i="8" s="1"/>
  <c r="BL63" i="8" s="1"/>
  <c r="BM63" i="8" s="1"/>
  <c r="BN63" i="8" s="1"/>
  <c r="BO63" i="8" s="1"/>
  <c r="BP63" i="8" s="1"/>
  <c r="BQ63" i="8" s="1"/>
  <c r="BR63" i="8" s="1"/>
  <c r="BS63" i="8" s="1"/>
  <c r="BD62" i="8"/>
  <c r="BE62" i="8" s="1"/>
  <c r="BF62" i="8" s="1"/>
  <c r="BG62" i="8" s="1"/>
  <c r="BH62" i="8" s="1"/>
  <c r="BI62" i="8" s="1"/>
  <c r="BJ62" i="8" s="1"/>
  <c r="BK62" i="8" s="1"/>
  <c r="BL62" i="8" s="1"/>
  <c r="BM62" i="8" s="1"/>
  <c r="BN62" i="8" s="1"/>
  <c r="BO62" i="8" s="1"/>
  <c r="BP62" i="8" s="1"/>
  <c r="BQ62" i="8" s="1"/>
  <c r="BR62" i="8" s="1"/>
  <c r="BS62" i="8" s="1"/>
  <c r="BD61" i="8"/>
  <c r="BE61" i="8" s="1"/>
  <c r="BF61" i="8" s="1"/>
  <c r="BG61" i="8" s="1"/>
  <c r="BH61" i="8" s="1"/>
  <c r="BI61" i="8" s="1"/>
  <c r="BJ61" i="8" s="1"/>
  <c r="BK61" i="8" s="1"/>
  <c r="BL61" i="8" s="1"/>
  <c r="BM61" i="8" s="1"/>
  <c r="BN61" i="8" s="1"/>
  <c r="BO61" i="8" s="1"/>
  <c r="BP61" i="8" s="1"/>
  <c r="BQ61" i="8" s="1"/>
  <c r="BR61" i="8" s="1"/>
  <c r="BS61" i="8" s="1"/>
  <c r="BD60" i="8"/>
  <c r="BE60" i="8" s="1"/>
  <c r="BF60" i="8" s="1"/>
  <c r="BG60" i="8" s="1"/>
  <c r="BH60" i="8" s="1"/>
  <c r="BI60" i="8" s="1"/>
  <c r="BJ60" i="8" s="1"/>
  <c r="BK60" i="8" s="1"/>
  <c r="BL60" i="8" s="1"/>
  <c r="BM60" i="8" s="1"/>
  <c r="BN60" i="8" s="1"/>
  <c r="BO60" i="8" s="1"/>
  <c r="BP60" i="8" s="1"/>
  <c r="BQ60" i="8" s="1"/>
  <c r="BR60" i="8" s="1"/>
  <c r="BS60" i="8" s="1"/>
  <c r="BD39" i="8"/>
  <c r="BE39" i="8" s="1"/>
  <c r="BF39" i="8" s="1"/>
  <c r="BG39" i="8" s="1"/>
  <c r="BH39" i="8" s="1"/>
  <c r="BI39" i="8" s="1"/>
  <c r="BJ39" i="8" s="1"/>
  <c r="BK39" i="8" s="1"/>
  <c r="BL39" i="8" s="1"/>
  <c r="BM39" i="8" s="1"/>
  <c r="BN39" i="8" s="1"/>
  <c r="BO39" i="8" s="1"/>
  <c r="BP39" i="8" s="1"/>
  <c r="BQ39" i="8" s="1"/>
  <c r="BR39" i="8" s="1"/>
  <c r="BS39" i="8" s="1"/>
  <c r="BD38" i="8"/>
  <c r="BE38" i="8" s="1"/>
  <c r="BF38" i="8" s="1"/>
  <c r="BG38" i="8" s="1"/>
  <c r="BH38" i="8" s="1"/>
  <c r="BI38" i="8" s="1"/>
  <c r="BJ38" i="8" s="1"/>
  <c r="BK38" i="8" s="1"/>
  <c r="BL38" i="8" s="1"/>
  <c r="BM38" i="8" s="1"/>
  <c r="BN38" i="8" s="1"/>
  <c r="BO38" i="8" s="1"/>
  <c r="BP38" i="8" s="1"/>
  <c r="BQ38" i="8" s="1"/>
  <c r="BR38" i="8" s="1"/>
  <c r="BS38" i="8" s="1"/>
  <c r="BD37" i="8"/>
  <c r="BE37" i="8" s="1"/>
  <c r="BF37" i="8" s="1"/>
  <c r="BG37" i="8" s="1"/>
  <c r="BH37" i="8" s="1"/>
  <c r="BI37" i="8" s="1"/>
  <c r="BJ37" i="8" s="1"/>
  <c r="BK37" i="8" s="1"/>
  <c r="BL37" i="8" s="1"/>
  <c r="BM37" i="8" s="1"/>
  <c r="BN37" i="8" s="1"/>
  <c r="BO37" i="8" s="1"/>
  <c r="BP37" i="8" s="1"/>
  <c r="BQ37" i="8" s="1"/>
  <c r="BR37" i="8" s="1"/>
  <c r="BS37" i="8" s="1"/>
  <c r="BD36" i="8"/>
  <c r="BE36" i="8" s="1"/>
  <c r="BF36" i="8" s="1"/>
  <c r="BG36" i="8" s="1"/>
  <c r="BH36" i="8" s="1"/>
  <c r="BI36" i="8" s="1"/>
  <c r="BJ36" i="8" s="1"/>
  <c r="BK36" i="8" s="1"/>
  <c r="BL36" i="8" s="1"/>
  <c r="BM36" i="8" s="1"/>
  <c r="BN36" i="8" s="1"/>
  <c r="BO36" i="8" s="1"/>
  <c r="BP36" i="8" s="1"/>
  <c r="BQ36" i="8" s="1"/>
  <c r="BR36" i="8" s="1"/>
  <c r="BS36" i="8" s="1"/>
  <c r="BD35" i="8"/>
  <c r="BE35" i="8" s="1"/>
  <c r="BF35" i="8" s="1"/>
  <c r="BG35" i="8" s="1"/>
  <c r="BH35" i="8" s="1"/>
  <c r="BI35" i="8" s="1"/>
  <c r="BJ35" i="8" s="1"/>
  <c r="BK35" i="8" s="1"/>
  <c r="BL35" i="8" s="1"/>
  <c r="BM35" i="8" s="1"/>
  <c r="BN35" i="8" s="1"/>
  <c r="BO35" i="8" s="1"/>
  <c r="BP35" i="8" s="1"/>
  <c r="BQ35" i="8" s="1"/>
  <c r="BR35" i="8" s="1"/>
  <c r="BS35" i="8" s="1"/>
  <c r="BD34" i="8"/>
  <c r="BE34" i="8" s="1"/>
  <c r="BF34" i="8" s="1"/>
  <c r="BG34" i="8" s="1"/>
  <c r="BH34" i="8" s="1"/>
  <c r="BI34" i="8" s="1"/>
  <c r="BJ34" i="8" s="1"/>
  <c r="BK34" i="8" s="1"/>
  <c r="BL34" i="8" s="1"/>
  <c r="BM34" i="8" s="1"/>
  <c r="BN34" i="8" s="1"/>
  <c r="BO34" i="8" s="1"/>
  <c r="BP34" i="8" s="1"/>
  <c r="BQ34" i="8" s="1"/>
  <c r="BR34" i="8" s="1"/>
  <c r="BS34" i="8" s="1"/>
  <c r="BD33" i="8"/>
  <c r="BE33" i="8" s="1"/>
  <c r="BF33" i="8" s="1"/>
  <c r="BG33" i="8" s="1"/>
  <c r="BH33" i="8" s="1"/>
  <c r="BI33" i="8" s="1"/>
  <c r="BJ33" i="8" s="1"/>
  <c r="BK33" i="8" s="1"/>
  <c r="BL33" i="8" s="1"/>
  <c r="BM33" i="8" s="1"/>
  <c r="BN33" i="8" s="1"/>
  <c r="BO33" i="8" s="1"/>
  <c r="BP33" i="8" s="1"/>
  <c r="BQ33" i="8" s="1"/>
  <c r="BR33" i="8" s="1"/>
  <c r="BS33" i="8" s="1"/>
  <c r="BD32" i="8"/>
  <c r="BE32" i="8" s="1"/>
  <c r="BF32" i="8" s="1"/>
  <c r="BG32" i="8" s="1"/>
  <c r="BH32" i="8" s="1"/>
  <c r="BI32" i="8" s="1"/>
  <c r="BJ32" i="8" s="1"/>
  <c r="BK32" i="8" s="1"/>
  <c r="BL32" i="8" s="1"/>
  <c r="BM32" i="8" s="1"/>
  <c r="BN32" i="8" s="1"/>
  <c r="BO32" i="8" s="1"/>
  <c r="BP32" i="8" s="1"/>
  <c r="BQ32" i="8" s="1"/>
  <c r="BR32" i="8" s="1"/>
  <c r="BS32" i="8" s="1"/>
  <c r="BD31" i="8"/>
  <c r="BE31" i="8" s="1"/>
  <c r="BF31" i="8" s="1"/>
  <c r="BG31" i="8" s="1"/>
  <c r="BH31" i="8" s="1"/>
  <c r="BI31" i="8" s="1"/>
  <c r="BJ31" i="8" s="1"/>
  <c r="BK31" i="8" s="1"/>
  <c r="BL31" i="8" s="1"/>
  <c r="BM31" i="8" s="1"/>
  <c r="BN31" i="8" s="1"/>
  <c r="BO31" i="8" s="1"/>
  <c r="BP31" i="8" s="1"/>
  <c r="BQ31" i="8" s="1"/>
  <c r="BR31" i="8" s="1"/>
  <c r="BS31" i="8" s="1"/>
  <c r="BD30" i="8"/>
  <c r="BE30" i="8" s="1"/>
  <c r="BF30" i="8" s="1"/>
  <c r="BG30" i="8" s="1"/>
  <c r="BH30" i="8" s="1"/>
  <c r="BI30" i="8" s="1"/>
  <c r="BJ30" i="8" s="1"/>
  <c r="BK30" i="8" s="1"/>
  <c r="BL30" i="8" s="1"/>
  <c r="BM30" i="8" s="1"/>
  <c r="BN30" i="8" s="1"/>
  <c r="BO30" i="8" s="1"/>
  <c r="BP30" i="8" s="1"/>
  <c r="BQ30" i="8" s="1"/>
  <c r="BR30" i="8" s="1"/>
  <c r="BS30" i="8" s="1"/>
  <c r="BD29" i="8"/>
  <c r="BE29" i="8" s="1"/>
  <c r="BF29" i="8" s="1"/>
  <c r="BG29" i="8" s="1"/>
  <c r="BH29" i="8" s="1"/>
  <c r="BI29" i="8" s="1"/>
  <c r="BJ29" i="8" s="1"/>
  <c r="BK29" i="8" s="1"/>
  <c r="BL29" i="8" s="1"/>
  <c r="BM29" i="8" s="1"/>
  <c r="BN29" i="8" s="1"/>
  <c r="BO29" i="8" s="1"/>
  <c r="BP29" i="8" s="1"/>
  <c r="BQ29" i="8" s="1"/>
  <c r="BR29" i="8" s="1"/>
  <c r="BS29" i="8" s="1"/>
  <c r="BD28" i="8"/>
  <c r="BE28" i="8" s="1"/>
  <c r="BF28" i="8" s="1"/>
  <c r="BG28" i="8" s="1"/>
  <c r="BH28" i="8" s="1"/>
  <c r="BI28" i="8" s="1"/>
  <c r="BJ28" i="8" s="1"/>
  <c r="BK28" i="8" s="1"/>
  <c r="BL28" i="8" s="1"/>
  <c r="BM28" i="8" s="1"/>
  <c r="BN28" i="8" s="1"/>
  <c r="BO28" i="8" s="1"/>
  <c r="BP28" i="8" s="1"/>
  <c r="BQ28" i="8" s="1"/>
  <c r="BR28" i="8" s="1"/>
  <c r="BS28" i="8" s="1"/>
  <c r="BD27" i="8"/>
  <c r="BE27" i="8" s="1"/>
  <c r="BF27" i="8" s="1"/>
  <c r="BG27" i="8" s="1"/>
  <c r="BH27" i="8" s="1"/>
  <c r="BI27" i="8" s="1"/>
  <c r="BJ27" i="8" s="1"/>
  <c r="BK27" i="8" s="1"/>
  <c r="BL27" i="8" s="1"/>
  <c r="BM27" i="8" s="1"/>
  <c r="BN27" i="8" s="1"/>
  <c r="BO27" i="8" s="1"/>
  <c r="BP27" i="8" s="1"/>
  <c r="BQ27" i="8" s="1"/>
  <c r="BR27" i="8" s="1"/>
  <c r="BS27" i="8" s="1"/>
  <c r="BD26" i="8"/>
  <c r="BE26" i="8" s="1"/>
  <c r="BF26" i="8" s="1"/>
  <c r="BG26" i="8" s="1"/>
  <c r="BH26" i="8" s="1"/>
  <c r="BI26" i="8" s="1"/>
  <c r="BJ26" i="8" s="1"/>
  <c r="BK26" i="8" s="1"/>
  <c r="BL26" i="8" s="1"/>
  <c r="BM26" i="8" s="1"/>
  <c r="BN26" i="8" s="1"/>
  <c r="BO26" i="8" s="1"/>
  <c r="BP26" i="8" s="1"/>
  <c r="BQ26" i="8" s="1"/>
  <c r="BR26" i="8" s="1"/>
  <c r="BS26" i="8" s="1"/>
  <c r="BD25" i="8"/>
  <c r="BE25" i="8" s="1"/>
  <c r="BF25" i="8" s="1"/>
  <c r="BG25" i="8" s="1"/>
  <c r="BH25" i="8" s="1"/>
  <c r="BI25" i="8" s="1"/>
  <c r="BJ25" i="8" s="1"/>
  <c r="BK25" i="8" s="1"/>
  <c r="BL25" i="8" s="1"/>
  <c r="BM25" i="8" s="1"/>
  <c r="BN25" i="8" s="1"/>
  <c r="BO25" i="8" s="1"/>
  <c r="BP25" i="8" s="1"/>
  <c r="BQ25" i="8" s="1"/>
  <c r="BR25" i="8" s="1"/>
  <c r="BS25" i="8" s="1"/>
  <c r="BD24" i="8"/>
  <c r="BE24" i="8" s="1"/>
  <c r="BF24" i="8" s="1"/>
  <c r="BG24" i="8" s="1"/>
  <c r="BH24" i="8" s="1"/>
  <c r="BI24" i="8" s="1"/>
  <c r="BJ24" i="8" s="1"/>
  <c r="BK24" i="8" s="1"/>
  <c r="BL24" i="8" s="1"/>
  <c r="BM24" i="8" s="1"/>
  <c r="BN24" i="8" s="1"/>
  <c r="BO24" i="8" s="1"/>
  <c r="BP24" i="8" s="1"/>
  <c r="BQ24" i="8" s="1"/>
  <c r="BR24" i="8" s="1"/>
  <c r="BS24" i="8" s="1"/>
  <c r="BD23" i="8"/>
  <c r="BE23" i="8" s="1"/>
  <c r="BF23" i="8" s="1"/>
  <c r="BG23" i="8" s="1"/>
  <c r="BH23" i="8" s="1"/>
  <c r="BI23" i="8" s="1"/>
  <c r="BJ23" i="8" s="1"/>
  <c r="BK23" i="8" s="1"/>
  <c r="BL23" i="8" s="1"/>
  <c r="BM23" i="8" s="1"/>
  <c r="BN23" i="8" s="1"/>
  <c r="BO23" i="8" s="1"/>
  <c r="BP23" i="8" s="1"/>
  <c r="BQ23" i="8" s="1"/>
  <c r="BR23" i="8" s="1"/>
  <c r="BS23" i="8" s="1"/>
  <c r="BD22" i="8"/>
  <c r="BE22" i="8" s="1"/>
  <c r="BF22" i="8" s="1"/>
  <c r="BG22" i="8" s="1"/>
  <c r="BH22" i="8" s="1"/>
  <c r="BI22" i="8" s="1"/>
  <c r="BJ22" i="8" s="1"/>
  <c r="BK22" i="8" s="1"/>
  <c r="BL22" i="8" s="1"/>
  <c r="BM22" i="8" s="1"/>
  <c r="BN22" i="8" s="1"/>
  <c r="BO22" i="8" s="1"/>
  <c r="BP22" i="8" s="1"/>
  <c r="BQ22" i="8" s="1"/>
  <c r="BR22" i="8" s="1"/>
  <c r="BS22" i="8" s="1"/>
  <c r="BD21" i="8"/>
  <c r="BE21" i="8" s="1"/>
  <c r="BF21" i="8" s="1"/>
  <c r="BG21" i="8" s="1"/>
  <c r="BH21" i="8" s="1"/>
  <c r="BI21" i="8" s="1"/>
  <c r="BJ21" i="8" s="1"/>
  <c r="BK21" i="8" s="1"/>
  <c r="BL21" i="8" s="1"/>
  <c r="BM21" i="8" s="1"/>
  <c r="BN21" i="8" s="1"/>
  <c r="BO21" i="8" s="1"/>
  <c r="BP21" i="8" s="1"/>
  <c r="BQ21" i="8" s="1"/>
  <c r="BR21" i="8" s="1"/>
  <c r="BS21" i="8" s="1"/>
  <c r="BD20" i="8"/>
  <c r="BE20" i="8" s="1"/>
  <c r="BF20" i="8" s="1"/>
  <c r="BG20" i="8" s="1"/>
  <c r="BH20" i="8" s="1"/>
  <c r="BI20" i="8" s="1"/>
  <c r="BJ20" i="8" s="1"/>
  <c r="BK20" i="8" s="1"/>
  <c r="BL20" i="8" s="1"/>
  <c r="BM20" i="8" s="1"/>
  <c r="BN20" i="8" s="1"/>
  <c r="BO20" i="8" s="1"/>
  <c r="BP20" i="8" s="1"/>
  <c r="BQ20" i="8" s="1"/>
  <c r="BR20" i="8" s="1"/>
  <c r="BS20" i="8" s="1"/>
  <c r="BD19" i="8"/>
  <c r="BE19" i="8" s="1"/>
  <c r="BF19" i="8" s="1"/>
  <c r="BG19" i="8" s="1"/>
  <c r="BH19" i="8" s="1"/>
  <c r="BI19" i="8" s="1"/>
  <c r="BJ19" i="8" s="1"/>
  <c r="BK19" i="8" s="1"/>
  <c r="BL19" i="8" s="1"/>
  <c r="BM19" i="8" s="1"/>
  <c r="BN19" i="8" s="1"/>
  <c r="BO19" i="8" s="1"/>
  <c r="BP19" i="8" s="1"/>
  <c r="BQ19" i="8" s="1"/>
  <c r="BR19" i="8" s="1"/>
  <c r="BS19" i="8" s="1"/>
  <c r="BD18" i="8"/>
  <c r="BE18" i="8" s="1"/>
  <c r="BF18" i="8" s="1"/>
  <c r="BG18" i="8" s="1"/>
  <c r="BH18" i="8" s="1"/>
  <c r="BI18" i="8" s="1"/>
  <c r="BJ18" i="8" s="1"/>
  <c r="BK18" i="8" s="1"/>
  <c r="BL18" i="8" s="1"/>
  <c r="BM18" i="8" s="1"/>
  <c r="BN18" i="8" s="1"/>
  <c r="BO18" i="8" s="1"/>
  <c r="BP18" i="8" s="1"/>
  <c r="BQ18" i="8" s="1"/>
  <c r="BR18" i="8" s="1"/>
  <c r="BS18" i="8" s="1"/>
  <c r="BD17" i="8"/>
  <c r="BE17" i="8" s="1"/>
  <c r="BF17" i="8" s="1"/>
  <c r="BG17" i="8" s="1"/>
  <c r="BH17" i="8" s="1"/>
  <c r="BI17" i="8" s="1"/>
  <c r="BJ17" i="8" s="1"/>
  <c r="BK17" i="8" s="1"/>
  <c r="BL17" i="8" s="1"/>
  <c r="BM17" i="8" s="1"/>
  <c r="BN17" i="8" s="1"/>
  <c r="BO17" i="8" s="1"/>
  <c r="BP17" i="8" s="1"/>
  <c r="BQ17" i="8" s="1"/>
  <c r="BR17" i="8" s="1"/>
  <c r="BS17" i="8" s="1"/>
  <c r="BD16" i="8"/>
  <c r="BE16" i="8" s="1"/>
  <c r="BF16" i="8" s="1"/>
  <c r="BG16" i="8" s="1"/>
  <c r="BH16" i="8" s="1"/>
  <c r="BI16" i="8" s="1"/>
  <c r="BJ16" i="8" s="1"/>
  <c r="BK16" i="8" s="1"/>
  <c r="BL16" i="8" s="1"/>
  <c r="BM16" i="8" s="1"/>
  <c r="BN16" i="8" s="1"/>
  <c r="BO16" i="8" s="1"/>
  <c r="BP16" i="8" s="1"/>
  <c r="BQ16" i="8" s="1"/>
  <c r="BR16" i="8" s="1"/>
  <c r="BS16" i="8" s="1"/>
  <c r="BD15" i="8"/>
  <c r="BE15" i="8" s="1"/>
  <c r="BF15" i="8" s="1"/>
  <c r="BG15" i="8" s="1"/>
  <c r="BH15" i="8" s="1"/>
  <c r="BI15" i="8" s="1"/>
  <c r="BJ15" i="8" s="1"/>
  <c r="BK15" i="8" s="1"/>
  <c r="BL15" i="8" s="1"/>
  <c r="BM15" i="8" s="1"/>
  <c r="BN15" i="8" s="1"/>
  <c r="BO15" i="8" s="1"/>
  <c r="BP15" i="8" s="1"/>
  <c r="BQ15" i="8" s="1"/>
  <c r="BR15" i="8" s="1"/>
  <c r="BS15" i="8" s="1"/>
  <c r="BD14" i="8"/>
  <c r="BE14" i="8" s="1"/>
  <c r="BF14" i="8" s="1"/>
  <c r="BG14" i="8" s="1"/>
  <c r="BH14" i="8" s="1"/>
  <c r="BI14" i="8" s="1"/>
  <c r="BJ14" i="8" s="1"/>
  <c r="BK14" i="8" s="1"/>
  <c r="BL14" i="8" s="1"/>
  <c r="BM14" i="8" s="1"/>
  <c r="BN14" i="8" s="1"/>
  <c r="BO14" i="8" s="1"/>
  <c r="BP14" i="8" s="1"/>
  <c r="BQ14" i="8" s="1"/>
  <c r="BR14" i="8" s="1"/>
  <c r="BS14" i="8" s="1"/>
  <c r="AC5" i="8"/>
  <c r="F78" i="8"/>
  <c r="D76" i="8"/>
  <c r="D73" i="8"/>
  <c r="D72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D60" i="8"/>
  <c r="D61" i="8"/>
  <c r="D62" i="8"/>
  <c r="D63" i="8"/>
  <c r="D64" i="8"/>
  <c r="D65" i="8"/>
  <c r="D66" i="8"/>
  <c r="D67" i="8"/>
  <c r="D68" i="8"/>
  <c r="D69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D39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13" i="8"/>
  <c r="W42" i="7"/>
  <c r="K18" i="12"/>
  <c r="Y35" i="7"/>
  <c r="Y31" i="7"/>
  <c r="Y30" i="7"/>
  <c r="Y29" i="7"/>
  <c r="Y28" i="7"/>
  <c r="Y27" i="7"/>
  <c r="Y26" i="7"/>
  <c r="Y21" i="7"/>
  <c r="Y19" i="7"/>
  <c r="Y18" i="7"/>
  <c r="Y17" i="7"/>
  <c r="Y16" i="7"/>
  <c r="Y15" i="7"/>
  <c r="Y14" i="7"/>
  <c r="BA35" i="7"/>
  <c r="BB35" i="7" s="1"/>
  <c r="BC35" i="7" s="1"/>
  <c r="BD35" i="7" s="1"/>
  <c r="BE35" i="7" s="1"/>
  <c r="BF35" i="7" s="1"/>
  <c r="BG35" i="7" s="1"/>
  <c r="BH35" i="7" s="1"/>
  <c r="BI35" i="7" s="1"/>
  <c r="BJ35" i="7" s="1"/>
  <c r="BK35" i="7" s="1"/>
  <c r="BL35" i="7" s="1"/>
  <c r="BM35" i="7" s="1"/>
  <c r="BN35" i="7" s="1"/>
  <c r="BO35" i="7" s="1"/>
  <c r="BP35" i="7" s="1"/>
  <c r="BA31" i="7"/>
  <c r="BB31" i="7" s="1"/>
  <c r="BC31" i="7" s="1"/>
  <c r="BD31" i="7" s="1"/>
  <c r="BE31" i="7" s="1"/>
  <c r="BF31" i="7" s="1"/>
  <c r="BG31" i="7" s="1"/>
  <c r="BH31" i="7" s="1"/>
  <c r="BI31" i="7" s="1"/>
  <c r="BJ31" i="7" s="1"/>
  <c r="BK31" i="7" s="1"/>
  <c r="BL31" i="7" s="1"/>
  <c r="BM31" i="7" s="1"/>
  <c r="BN31" i="7" s="1"/>
  <c r="BO31" i="7" s="1"/>
  <c r="BP31" i="7" s="1"/>
  <c r="BA30" i="7"/>
  <c r="BB30" i="7" s="1"/>
  <c r="BC30" i="7" s="1"/>
  <c r="BD30" i="7" s="1"/>
  <c r="BE30" i="7" s="1"/>
  <c r="BF30" i="7" s="1"/>
  <c r="BG30" i="7" s="1"/>
  <c r="BH30" i="7" s="1"/>
  <c r="BI30" i="7" s="1"/>
  <c r="BJ30" i="7" s="1"/>
  <c r="BK30" i="7" s="1"/>
  <c r="BL30" i="7" s="1"/>
  <c r="BM30" i="7" s="1"/>
  <c r="BN30" i="7" s="1"/>
  <c r="BO30" i="7" s="1"/>
  <c r="BP30" i="7" s="1"/>
  <c r="BA29" i="7"/>
  <c r="BB29" i="7" s="1"/>
  <c r="BC29" i="7" s="1"/>
  <c r="BD29" i="7" s="1"/>
  <c r="BE29" i="7" s="1"/>
  <c r="BF29" i="7" s="1"/>
  <c r="BG29" i="7" s="1"/>
  <c r="BH29" i="7" s="1"/>
  <c r="BI29" i="7" s="1"/>
  <c r="BA28" i="7"/>
  <c r="BB28" i="7" s="1"/>
  <c r="BC28" i="7" s="1"/>
  <c r="BD28" i="7" s="1"/>
  <c r="BE28" i="7" s="1"/>
  <c r="BF28" i="7" s="1"/>
  <c r="BG28" i="7" s="1"/>
  <c r="BH28" i="7" s="1"/>
  <c r="BI28" i="7" s="1"/>
  <c r="BA27" i="7"/>
  <c r="BB27" i="7" s="1"/>
  <c r="BC27" i="7" s="1"/>
  <c r="BD27" i="7" s="1"/>
  <c r="BE27" i="7" s="1"/>
  <c r="BF27" i="7" s="1"/>
  <c r="BG27" i="7" s="1"/>
  <c r="BH27" i="7" s="1"/>
  <c r="BI27" i="7" s="1"/>
  <c r="BJ27" i="7" s="1"/>
  <c r="BK27" i="7" s="1"/>
  <c r="BL27" i="7" s="1"/>
  <c r="BM27" i="7" s="1"/>
  <c r="BN27" i="7" s="1"/>
  <c r="BO27" i="7" s="1"/>
  <c r="BP27" i="7" s="1"/>
  <c r="BA26" i="7"/>
  <c r="BB26" i="7" s="1"/>
  <c r="BA21" i="7"/>
  <c r="BB21" i="7" s="1"/>
  <c r="BC21" i="7" s="1"/>
  <c r="BD21" i="7" s="1"/>
  <c r="BE21" i="7" s="1"/>
  <c r="BF21" i="7" s="1"/>
  <c r="BG21" i="7" s="1"/>
  <c r="BH21" i="7" s="1"/>
  <c r="BI21" i="7" s="1"/>
  <c r="BJ21" i="7" s="1"/>
  <c r="BK21" i="7" s="1"/>
  <c r="BL21" i="7" s="1"/>
  <c r="BM21" i="7" s="1"/>
  <c r="BN21" i="7" s="1"/>
  <c r="BO21" i="7" s="1"/>
  <c r="BP21" i="7" s="1"/>
  <c r="BA19" i="7"/>
  <c r="BB19" i="7" s="1"/>
  <c r="BC19" i="7" s="1"/>
  <c r="BD19" i="7" s="1"/>
  <c r="BE19" i="7" s="1"/>
  <c r="BF19" i="7" s="1"/>
  <c r="BG19" i="7" s="1"/>
  <c r="BH19" i="7" s="1"/>
  <c r="BI19" i="7" s="1"/>
  <c r="BJ19" i="7" s="1"/>
  <c r="BK19" i="7" s="1"/>
  <c r="BL19" i="7" s="1"/>
  <c r="BM19" i="7" s="1"/>
  <c r="BN19" i="7" s="1"/>
  <c r="BO19" i="7" s="1"/>
  <c r="BP19" i="7" s="1"/>
  <c r="BA18" i="7"/>
  <c r="BB18" i="7" s="1"/>
  <c r="BC18" i="7" s="1"/>
  <c r="BD18" i="7" s="1"/>
  <c r="BE18" i="7" s="1"/>
  <c r="BF18" i="7" s="1"/>
  <c r="BG18" i="7" s="1"/>
  <c r="BH18" i="7" s="1"/>
  <c r="BI18" i="7" s="1"/>
  <c r="BJ18" i="7" s="1"/>
  <c r="BK18" i="7" s="1"/>
  <c r="BL18" i="7" s="1"/>
  <c r="BM18" i="7" s="1"/>
  <c r="BN18" i="7" s="1"/>
  <c r="BO18" i="7" s="1"/>
  <c r="BP18" i="7" s="1"/>
  <c r="BA17" i="7"/>
  <c r="BB17" i="7" s="1"/>
  <c r="BC17" i="7" s="1"/>
  <c r="BD17" i="7" s="1"/>
  <c r="BE17" i="7" s="1"/>
  <c r="BF17" i="7" s="1"/>
  <c r="BG17" i="7" s="1"/>
  <c r="BH17" i="7" s="1"/>
  <c r="BI17" i="7" s="1"/>
  <c r="BJ17" i="7" s="1"/>
  <c r="BK17" i="7" s="1"/>
  <c r="BL17" i="7" s="1"/>
  <c r="BM17" i="7" s="1"/>
  <c r="BN17" i="7" s="1"/>
  <c r="BO17" i="7" s="1"/>
  <c r="BP17" i="7" s="1"/>
  <c r="BA16" i="7"/>
  <c r="BB16" i="7" s="1"/>
  <c r="BC16" i="7" s="1"/>
  <c r="BD16" i="7" s="1"/>
  <c r="BE16" i="7" s="1"/>
  <c r="BF16" i="7" s="1"/>
  <c r="BG16" i="7" s="1"/>
  <c r="BH16" i="7" s="1"/>
  <c r="BI16" i="7" s="1"/>
  <c r="BJ16" i="7" s="1"/>
  <c r="BK16" i="7" s="1"/>
  <c r="BL16" i="7" s="1"/>
  <c r="BM16" i="7" s="1"/>
  <c r="BN16" i="7" s="1"/>
  <c r="BO16" i="7" s="1"/>
  <c r="BP16" i="7" s="1"/>
  <c r="BA15" i="7"/>
  <c r="BB15" i="7" s="1"/>
  <c r="BC15" i="7" s="1"/>
  <c r="BD15" i="7" s="1"/>
  <c r="BE15" i="7" s="1"/>
  <c r="BF15" i="7" s="1"/>
  <c r="BG15" i="7" s="1"/>
  <c r="BH15" i="7" s="1"/>
  <c r="BI15" i="7" s="1"/>
  <c r="BJ15" i="7" s="1"/>
  <c r="BK15" i="7" s="1"/>
  <c r="BL15" i="7" s="1"/>
  <c r="BM15" i="7" s="1"/>
  <c r="BN15" i="7" s="1"/>
  <c r="BO15" i="7" s="1"/>
  <c r="BP15" i="7" s="1"/>
  <c r="BA14" i="7"/>
  <c r="AC5" i="7"/>
  <c r="D17" i="7"/>
  <c r="Y53" i="6"/>
  <c r="Y54" i="6"/>
  <c r="Y55" i="6"/>
  <c r="Y56" i="6"/>
  <c r="Y52" i="6"/>
  <c r="Y45" i="6"/>
  <c r="Y46" i="6"/>
  <c r="Y47" i="6"/>
  <c r="Y48" i="6"/>
  <c r="Y44" i="6"/>
  <c r="K17" i="12"/>
  <c r="Y27" i="6"/>
  <c r="Y28" i="6"/>
  <c r="Y29" i="6"/>
  <c r="Y30" i="6"/>
  <c r="Y32" i="6"/>
  <c r="Y26" i="6"/>
  <c r="K12" i="12"/>
  <c r="Y18" i="6"/>
  <c r="Y19" i="6"/>
  <c r="Y20" i="6"/>
  <c r="Y21" i="6"/>
  <c r="Y23" i="6"/>
  <c r="BJ53" i="6"/>
  <c r="BK53" i="6" s="1"/>
  <c r="BL53" i="6" s="1"/>
  <c r="BM53" i="6" s="1"/>
  <c r="BN53" i="6" s="1"/>
  <c r="BO53" i="6" s="1"/>
  <c r="BP53" i="6" s="1"/>
  <c r="BQ53" i="6" s="1"/>
  <c r="BR53" i="6" s="1"/>
  <c r="BS53" i="6" s="1"/>
  <c r="BT53" i="6" s="1"/>
  <c r="BU53" i="6" s="1"/>
  <c r="BV53" i="6" s="1"/>
  <c r="BW53" i="6" s="1"/>
  <c r="BX53" i="6" s="1"/>
  <c r="BY53" i="6" s="1"/>
  <c r="BJ54" i="6"/>
  <c r="BK54" i="6" s="1"/>
  <c r="BL54" i="6" s="1"/>
  <c r="BM54" i="6" s="1"/>
  <c r="BN54" i="6" s="1"/>
  <c r="BO54" i="6" s="1"/>
  <c r="BP54" i="6" s="1"/>
  <c r="BQ54" i="6" s="1"/>
  <c r="BR54" i="6" s="1"/>
  <c r="BS54" i="6" s="1"/>
  <c r="BT54" i="6" s="1"/>
  <c r="BU54" i="6" s="1"/>
  <c r="BV54" i="6" s="1"/>
  <c r="BW54" i="6" s="1"/>
  <c r="BX54" i="6" s="1"/>
  <c r="BY54" i="6" s="1"/>
  <c r="BJ55" i="6"/>
  <c r="BK55" i="6" s="1"/>
  <c r="BL55" i="6" s="1"/>
  <c r="BM55" i="6" s="1"/>
  <c r="BN55" i="6" s="1"/>
  <c r="BO55" i="6" s="1"/>
  <c r="BP55" i="6" s="1"/>
  <c r="BQ55" i="6" s="1"/>
  <c r="BR55" i="6" s="1"/>
  <c r="BS55" i="6" s="1"/>
  <c r="BT55" i="6" s="1"/>
  <c r="BU55" i="6" s="1"/>
  <c r="BV55" i="6" s="1"/>
  <c r="BW55" i="6" s="1"/>
  <c r="BX55" i="6" s="1"/>
  <c r="BY55" i="6" s="1"/>
  <c r="BJ56" i="6"/>
  <c r="BK56" i="6" s="1"/>
  <c r="BL56" i="6" s="1"/>
  <c r="BM56" i="6" s="1"/>
  <c r="BN56" i="6" s="1"/>
  <c r="BO56" i="6" s="1"/>
  <c r="BP56" i="6" s="1"/>
  <c r="BQ56" i="6" s="1"/>
  <c r="BR56" i="6" s="1"/>
  <c r="BS56" i="6" s="1"/>
  <c r="BT56" i="6" s="1"/>
  <c r="BU56" i="6" s="1"/>
  <c r="BV56" i="6" s="1"/>
  <c r="BW56" i="6" s="1"/>
  <c r="BX56" i="6" s="1"/>
  <c r="BY56" i="6" s="1"/>
  <c r="BJ52" i="6"/>
  <c r="BJ45" i="6"/>
  <c r="BK45" i="6" s="1"/>
  <c r="BL45" i="6" s="1"/>
  <c r="BM45" i="6" s="1"/>
  <c r="BN45" i="6" s="1"/>
  <c r="BO45" i="6" s="1"/>
  <c r="BP45" i="6" s="1"/>
  <c r="BQ45" i="6" s="1"/>
  <c r="BR45" i="6" s="1"/>
  <c r="BS45" i="6" s="1"/>
  <c r="BT45" i="6" s="1"/>
  <c r="BU45" i="6" s="1"/>
  <c r="BV45" i="6" s="1"/>
  <c r="BW45" i="6" s="1"/>
  <c r="BX45" i="6" s="1"/>
  <c r="BY45" i="6" s="1"/>
  <c r="BJ46" i="6"/>
  <c r="BJ47" i="6"/>
  <c r="BK47" i="6" s="1"/>
  <c r="BL47" i="6" s="1"/>
  <c r="BM47" i="6" s="1"/>
  <c r="BN47" i="6" s="1"/>
  <c r="BO47" i="6" s="1"/>
  <c r="BP47" i="6" s="1"/>
  <c r="BQ47" i="6" s="1"/>
  <c r="BR47" i="6" s="1"/>
  <c r="BS47" i="6" s="1"/>
  <c r="BT47" i="6" s="1"/>
  <c r="BU47" i="6" s="1"/>
  <c r="BV47" i="6" s="1"/>
  <c r="BW47" i="6" s="1"/>
  <c r="BX47" i="6" s="1"/>
  <c r="BY47" i="6" s="1"/>
  <c r="BJ48" i="6"/>
  <c r="BK48" i="6" s="1"/>
  <c r="BL48" i="6" s="1"/>
  <c r="BM48" i="6" s="1"/>
  <c r="BN48" i="6" s="1"/>
  <c r="BO48" i="6" s="1"/>
  <c r="BP48" i="6" s="1"/>
  <c r="BQ48" i="6" s="1"/>
  <c r="BR48" i="6" s="1"/>
  <c r="BS48" i="6" s="1"/>
  <c r="BT48" i="6" s="1"/>
  <c r="BU48" i="6" s="1"/>
  <c r="BV48" i="6" s="1"/>
  <c r="BW48" i="6" s="1"/>
  <c r="BX48" i="6" s="1"/>
  <c r="BY48" i="6" s="1"/>
  <c r="BJ44" i="6"/>
  <c r="W39" i="6"/>
  <c r="X55" i="6"/>
  <c r="W55" i="6"/>
  <c r="BJ27" i="6"/>
  <c r="BK27" i="6" s="1"/>
  <c r="BL27" i="6" s="1"/>
  <c r="BM27" i="6" s="1"/>
  <c r="BN27" i="6" s="1"/>
  <c r="BO27" i="6" s="1"/>
  <c r="BP27" i="6" s="1"/>
  <c r="BQ27" i="6" s="1"/>
  <c r="BR27" i="6" s="1"/>
  <c r="BS27" i="6" s="1"/>
  <c r="BT27" i="6" s="1"/>
  <c r="BU27" i="6" s="1"/>
  <c r="BV27" i="6" s="1"/>
  <c r="BW27" i="6" s="1"/>
  <c r="BX27" i="6" s="1"/>
  <c r="BY27" i="6" s="1"/>
  <c r="BJ28" i="6"/>
  <c r="BK28" i="6" s="1"/>
  <c r="BL28" i="6" s="1"/>
  <c r="BM28" i="6" s="1"/>
  <c r="BN28" i="6" s="1"/>
  <c r="BO28" i="6" s="1"/>
  <c r="BP28" i="6" s="1"/>
  <c r="BQ28" i="6" s="1"/>
  <c r="BR28" i="6" s="1"/>
  <c r="BS28" i="6" s="1"/>
  <c r="BT28" i="6" s="1"/>
  <c r="BU28" i="6" s="1"/>
  <c r="BV28" i="6" s="1"/>
  <c r="BW28" i="6" s="1"/>
  <c r="BX28" i="6" s="1"/>
  <c r="BY28" i="6" s="1"/>
  <c r="BJ29" i="6"/>
  <c r="BK29" i="6" s="1"/>
  <c r="BL29" i="6" s="1"/>
  <c r="BM29" i="6" s="1"/>
  <c r="BN29" i="6" s="1"/>
  <c r="BO29" i="6" s="1"/>
  <c r="BP29" i="6" s="1"/>
  <c r="BQ29" i="6" s="1"/>
  <c r="BR29" i="6" s="1"/>
  <c r="BS29" i="6" s="1"/>
  <c r="BT29" i="6" s="1"/>
  <c r="BU29" i="6" s="1"/>
  <c r="BV29" i="6" s="1"/>
  <c r="BW29" i="6" s="1"/>
  <c r="BX29" i="6" s="1"/>
  <c r="BY29" i="6" s="1"/>
  <c r="BJ30" i="6"/>
  <c r="BK30" i="6" s="1"/>
  <c r="BL30" i="6" s="1"/>
  <c r="BM30" i="6" s="1"/>
  <c r="BN30" i="6" s="1"/>
  <c r="BO30" i="6" s="1"/>
  <c r="BP30" i="6" s="1"/>
  <c r="BQ30" i="6" s="1"/>
  <c r="BR30" i="6" s="1"/>
  <c r="BS30" i="6" s="1"/>
  <c r="BT30" i="6" s="1"/>
  <c r="BU30" i="6" s="1"/>
  <c r="BV30" i="6" s="1"/>
  <c r="BW30" i="6" s="1"/>
  <c r="BX30" i="6" s="1"/>
  <c r="BY30" i="6" s="1"/>
  <c r="BJ32" i="6"/>
  <c r="BK32" i="6" s="1"/>
  <c r="BL32" i="6" s="1"/>
  <c r="BM32" i="6" s="1"/>
  <c r="BN32" i="6" s="1"/>
  <c r="BO32" i="6" s="1"/>
  <c r="BP32" i="6" s="1"/>
  <c r="BQ32" i="6" s="1"/>
  <c r="BR32" i="6" s="1"/>
  <c r="BS32" i="6" s="1"/>
  <c r="BT32" i="6" s="1"/>
  <c r="BU32" i="6" s="1"/>
  <c r="BV32" i="6" s="1"/>
  <c r="BW32" i="6" s="1"/>
  <c r="BX32" i="6" s="1"/>
  <c r="BY32" i="6" s="1"/>
  <c r="BJ18" i="6"/>
  <c r="BK18" i="6" s="1"/>
  <c r="BL18" i="6" s="1"/>
  <c r="BM18" i="6" s="1"/>
  <c r="BN18" i="6" s="1"/>
  <c r="BO18" i="6" s="1"/>
  <c r="BP18" i="6" s="1"/>
  <c r="BQ18" i="6" s="1"/>
  <c r="BR18" i="6" s="1"/>
  <c r="BS18" i="6" s="1"/>
  <c r="BT18" i="6" s="1"/>
  <c r="BU18" i="6" s="1"/>
  <c r="BV18" i="6" s="1"/>
  <c r="BW18" i="6" s="1"/>
  <c r="BX18" i="6" s="1"/>
  <c r="BY18" i="6" s="1"/>
  <c r="BJ19" i="6"/>
  <c r="BK19" i="6" s="1"/>
  <c r="BL19" i="6" s="1"/>
  <c r="BM19" i="6" s="1"/>
  <c r="BN19" i="6" s="1"/>
  <c r="BO19" i="6" s="1"/>
  <c r="BP19" i="6" s="1"/>
  <c r="BQ19" i="6" s="1"/>
  <c r="BR19" i="6" s="1"/>
  <c r="BS19" i="6" s="1"/>
  <c r="BT19" i="6" s="1"/>
  <c r="BU19" i="6" s="1"/>
  <c r="BV19" i="6" s="1"/>
  <c r="BW19" i="6" s="1"/>
  <c r="BX19" i="6" s="1"/>
  <c r="BY19" i="6" s="1"/>
  <c r="BJ20" i="6"/>
  <c r="BK20" i="6" s="1"/>
  <c r="BL20" i="6" s="1"/>
  <c r="BM20" i="6" s="1"/>
  <c r="BN20" i="6" s="1"/>
  <c r="BO20" i="6" s="1"/>
  <c r="BP20" i="6" s="1"/>
  <c r="BQ20" i="6" s="1"/>
  <c r="BR20" i="6" s="1"/>
  <c r="BS20" i="6" s="1"/>
  <c r="BT20" i="6" s="1"/>
  <c r="BU20" i="6" s="1"/>
  <c r="BV20" i="6" s="1"/>
  <c r="BW20" i="6" s="1"/>
  <c r="BX20" i="6" s="1"/>
  <c r="BY20" i="6" s="1"/>
  <c r="BJ21" i="6"/>
  <c r="BJ23" i="6"/>
  <c r="BK23" i="6" s="1"/>
  <c r="BL23" i="6" s="1"/>
  <c r="BM23" i="6" s="1"/>
  <c r="BN23" i="6" s="1"/>
  <c r="BO23" i="6" s="1"/>
  <c r="BP23" i="6" s="1"/>
  <c r="BQ23" i="6" s="1"/>
  <c r="BR23" i="6" s="1"/>
  <c r="BS23" i="6" s="1"/>
  <c r="BT23" i="6" s="1"/>
  <c r="BU23" i="6" s="1"/>
  <c r="BV23" i="6" s="1"/>
  <c r="BW23" i="6" s="1"/>
  <c r="BX23" i="6" s="1"/>
  <c r="BY23" i="6" s="1"/>
  <c r="BJ17" i="6"/>
  <c r="BK17" i="6" s="1"/>
  <c r="BL17" i="6" s="1"/>
  <c r="BM17" i="6" s="1"/>
  <c r="BN17" i="6" s="1"/>
  <c r="BO17" i="6" s="1"/>
  <c r="BP17" i="6" s="1"/>
  <c r="BQ17" i="6" s="1"/>
  <c r="BR17" i="6" s="1"/>
  <c r="Y17" i="6"/>
  <c r="AC6" i="6"/>
  <c r="Z17" i="6" l="1"/>
  <c r="Z20" i="6"/>
  <c r="AA50" i="6"/>
  <c r="AC50" i="6" s="1"/>
  <c r="Z21" i="6"/>
  <c r="AA49" i="6"/>
  <c r="AC49" i="6" s="1"/>
  <c r="AA31" i="6"/>
  <c r="AC31" i="6" s="1"/>
  <c r="Z22" i="6"/>
  <c r="Z50" i="6"/>
  <c r="Z23" i="6"/>
  <c r="Z49" i="6"/>
  <c r="AA22" i="6"/>
  <c r="AC22" i="6" s="1"/>
  <c r="AA58" i="6"/>
  <c r="AC58" i="6" s="1"/>
  <c r="AA57" i="6"/>
  <c r="AC57" i="6" s="1"/>
  <c r="Z31" i="6"/>
  <c r="Z18" i="6"/>
  <c r="AA55" i="6"/>
  <c r="AC55" i="6" s="1"/>
  <c r="Z58" i="6"/>
  <c r="Z57" i="6"/>
  <c r="Z55" i="6"/>
  <c r="Z19" i="6"/>
  <c r="BS17" i="6"/>
  <c r="BT17" i="6" s="1"/>
  <c r="BU17" i="6" s="1"/>
  <c r="BV17" i="6" s="1"/>
  <c r="BW17" i="6" s="1"/>
  <c r="BX17" i="6" s="1"/>
  <c r="BY17" i="6" s="1"/>
  <c r="Y51" i="6"/>
  <c r="BJ51" i="6"/>
  <c r="Y43" i="6"/>
  <c r="BK44" i="6"/>
  <c r="BJ43" i="6"/>
  <c r="AC58" i="8"/>
  <c r="AC48" i="8"/>
  <c r="AC42" i="8"/>
  <c r="AC57" i="8"/>
  <c r="AC44" i="8"/>
  <c r="AC51" i="8"/>
  <c r="AC55" i="8"/>
  <c r="AC56" i="8"/>
  <c r="AC49" i="8"/>
  <c r="AC54" i="8"/>
  <c r="AC45" i="8"/>
  <c r="AC50" i="8"/>
  <c r="AC53" i="8"/>
  <c r="AC52" i="8"/>
  <c r="AC46" i="8"/>
  <c r="AC43" i="8"/>
  <c r="I32" i="12"/>
  <c r="BB14" i="7"/>
  <c r="BA24" i="7"/>
  <c r="AC47" i="8"/>
  <c r="J32" i="12"/>
  <c r="K23" i="12"/>
  <c r="BD59" i="8"/>
  <c r="BD70" i="8" s="1"/>
  <c r="BD59" i="10"/>
  <c r="BE59" i="10" s="1"/>
  <c r="BF59" i="10" s="1"/>
  <c r="BG59" i="10" s="1"/>
  <c r="BH59" i="10" s="1"/>
  <c r="BI59" i="10" s="1"/>
  <c r="BJ59" i="10" s="1"/>
  <c r="BK59" i="10" s="1"/>
  <c r="BL59" i="10" s="1"/>
  <c r="BM59" i="10" s="1"/>
  <c r="BN59" i="10" s="1"/>
  <c r="BO59" i="10" s="1"/>
  <c r="BP59" i="10" s="1"/>
  <c r="BQ59" i="10" s="1"/>
  <c r="BR59" i="10" s="1"/>
  <c r="BS59" i="10" s="1"/>
  <c r="Y59" i="10"/>
  <c r="Y70" i="10" s="1"/>
  <c r="D59" i="10"/>
  <c r="D70" i="10" s="1"/>
  <c r="H70" i="10"/>
  <c r="H79" i="10" s="1"/>
  <c r="Y78" i="8"/>
  <c r="Y40" i="8"/>
  <c r="Y24" i="7"/>
  <c r="Y36" i="7"/>
  <c r="F18" i="12" s="1"/>
  <c r="F18" i="17" s="1"/>
  <c r="Y33" i="6"/>
  <c r="D40" i="8"/>
  <c r="Y74" i="8"/>
  <c r="Y24" i="6"/>
  <c r="Z30" i="10"/>
  <c r="C79" i="10"/>
  <c r="L79" i="10"/>
  <c r="P79" i="10"/>
  <c r="E79" i="10"/>
  <c r="I79" i="10"/>
  <c r="M79" i="10"/>
  <c r="Q79" i="10"/>
  <c r="AB79" i="10"/>
  <c r="K20" i="12" s="1"/>
  <c r="G79" i="9"/>
  <c r="K79" i="9"/>
  <c r="O79" i="9"/>
  <c r="S79" i="9"/>
  <c r="E79" i="9"/>
  <c r="I79" i="9"/>
  <c r="M79" i="9"/>
  <c r="Q79" i="9"/>
  <c r="AB79" i="9"/>
  <c r="F79" i="9"/>
  <c r="J79" i="9"/>
  <c r="N79" i="9"/>
  <c r="R79" i="9"/>
  <c r="G79" i="10"/>
  <c r="K79" i="10"/>
  <c r="O79" i="10"/>
  <c r="J79" i="10"/>
  <c r="BK52" i="6"/>
  <c r="BJ29" i="7"/>
  <c r="BK29" i="7" s="1"/>
  <c r="BL29" i="7" s="1"/>
  <c r="BM29" i="7" s="1"/>
  <c r="BN29" i="7" s="1"/>
  <c r="BO29" i="7" s="1"/>
  <c r="BP29" i="7" s="1"/>
  <c r="R79" i="10"/>
  <c r="C79" i="9"/>
  <c r="H79" i="9"/>
  <c r="L79" i="9"/>
  <c r="P79" i="9"/>
  <c r="T79" i="9"/>
  <c r="D74" i="9"/>
  <c r="BD74" i="9"/>
  <c r="D78" i="9"/>
  <c r="BD78" i="9"/>
  <c r="F79" i="10"/>
  <c r="N79" i="10"/>
  <c r="D74" i="10"/>
  <c r="BD74" i="10"/>
  <c r="D78" i="10"/>
  <c r="BD78" i="10"/>
  <c r="D70" i="9"/>
  <c r="BE72" i="10"/>
  <c r="BF72" i="10" s="1"/>
  <c r="BG72" i="10" s="1"/>
  <c r="BH72" i="10" s="1"/>
  <c r="BI72" i="10" s="1"/>
  <c r="BE76" i="10"/>
  <c r="BF76" i="10" s="1"/>
  <c r="BG76" i="10" s="1"/>
  <c r="BH76" i="10" s="1"/>
  <c r="BI76" i="10" s="1"/>
  <c r="D74" i="8"/>
  <c r="BK46" i="6"/>
  <c r="BJ28" i="7"/>
  <c r="BK28" i="7" s="1"/>
  <c r="BL28" i="7" s="1"/>
  <c r="BM28" i="7" s="1"/>
  <c r="BN28" i="7" s="1"/>
  <c r="BO28" i="7" s="1"/>
  <c r="BP28" i="7" s="1"/>
  <c r="BB36" i="7"/>
  <c r="Z13" i="10"/>
  <c r="Y40" i="10"/>
  <c r="BD40" i="10"/>
  <c r="BE13" i="10"/>
  <c r="Z14" i="10"/>
  <c r="Z15" i="10"/>
  <c r="Z16" i="10"/>
  <c r="Z17" i="10"/>
  <c r="Z18" i="10"/>
  <c r="Z19" i="10"/>
  <c r="Z20" i="10"/>
  <c r="Z21" i="10"/>
  <c r="Z22" i="10"/>
  <c r="Z23" i="10"/>
  <c r="Z24" i="10"/>
  <c r="Z25" i="10"/>
  <c r="Z26" i="10"/>
  <c r="Z27" i="10"/>
  <c r="Z28" i="10"/>
  <c r="Z29" i="10"/>
  <c r="AA32" i="10"/>
  <c r="AC32" i="10" s="1"/>
  <c r="Z68" i="10"/>
  <c r="Z66" i="10"/>
  <c r="Z64" i="10"/>
  <c r="Z62" i="10"/>
  <c r="Z60" i="10"/>
  <c r="Z76" i="10"/>
  <c r="Z72" i="10"/>
  <c r="Z58" i="10"/>
  <c r="Z56" i="10"/>
  <c r="Z54" i="10"/>
  <c r="Z52" i="10"/>
  <c r="Z50" i="10"/>
  <c r="Z48" i="10"/>
  <c r="Z46" i="10"/>
  <c r="Z44" i="10"/>
  <c r="Z42" i="10"/>
  <c r="Z38" i="10"/>
  <c r="Z36" i="10"/>
  <c r="Z34" i="10"/>
  <c r="AA55" i="10"/>
  <c r="AC55" i="10" s="1"/>
  <c r="AA51" i="10"/>
  <c r="AC51" i="10" s="1"/>
  <c r="AA37" i="10"/>
  <c r="AC37" i="10" s="1"/>
  <c r="AA69" i="10"/>
  <c r="AC69" i="10" s="1"/>
  <c r="AA67" i="10"/>
  <c r="AC67" i="10" s="1"/>
  <c r="AA65" i="10"/>
  <c r="AC65" i="10" s="1"/>
  <c r="AA63" i="10"/>
  <c r="AC63" i="10" s="1"/>
  <c r="AA61" i="10"/>
  <c r="AC61" i="10" s="1"/>
  <c r="AA57" i="10"/>
  <c r="AC57" i="10" s="1"/>
  <c r="AA53" i="10"/>
  <c r="AC53" i="10" s="1"/>
  <c r="AA49" i="10"/>
  <c r="AC49" i="10" s="1"/>
  <c r="AA47" i="10"/>
  <c r="AC47" i="10" s="1"/>
  <c r="AA45" i="10"/>
  <c r="AC45" i="10" s="1"/>
  <c r="AA43" i="10"/>
  <c r="AC43" i="10" s="1"/>
  <c r="AA39" i="10"/>
  <c r="AC39" i="10" s="1"/>
  <c r="AA35" i="10"/>
  <c r="AC35" i="10" s="1"/>
  <c r="AA14" i="10"/>
  <c r="AC14" i="10" s="1"/>
  <c r="AA15" i="10"/>
  <c r="AC15" i="10" s="1"/>
  <c r="AA16" i="10"/>
  <c r="AC16" i="10" s="1"/>
  <c r="AA17" i="10"/>
  <c r="AC17" i="10" s="1"/>
  <c r="AA18" i="10"/>
  <c r="AC18" i="10" s="1"/>
  <c r="AA19" i="10"/>
  <c r="AC19" i="10" s="1"/>
  <c r="AA20" i="10"/>
  <c r="AC20" i="10" s="1"/>
  <c r="AA21" i="10"/>
  <c r="AC21" i="10" s="1"/>
  <c r="AA22" i="10"/>
  <c r="AC22" i="10" s="1"/>
  <c r="AA23" i="10"/>
  <c r="AC23" i="10" s="1"/>
  <c r="AA24" i="10"/>
  <c r="AC24" i="10" s="1"/>
  <c r="AA25" i="10"/>
  <c r="AC25" i="10" s="1"/>
  <c r="AA26" i="10"/>
  <c r="AC26" i="10" s="1"/>
  <c r="AA27" i="10"/>
  <c r="AC27" i="10" s="1"/>
  <c r="AA28" i="10"/>
  <c r="AC28" i="10" s="1"/>
  <c r="AA29" i="10"/>
  <c r="AC29" i="10" s="1"/>
  <c r="AA30" i="10"/>
  <c r="AC30" i="10" s="1"/>
  <c r="AA31" i="10"/>
  <c r="AC31" i="10" s="1"/>
  <c r="AA33" i="10"/>
  <c r="AC33" i="10" s="1"/>
  <c r="AA44" i="10"/>
  <c r="AC44" i="10" s="1"/>
  <c r="AA56" i="10"/>
  <c r="AC56" i="10" s="1"/>
  <c r="AA58" i="10"/>
  <c r="AC58" i="10" s="1"/>
  <c r="Z73" i="10"/>
  <c r="AA73" i="10"/>
  <c r="AC73" i="10" s="1"/>
  <c r="Y74" i="10"/>
  <c r="Z77" i="10"/>
  <c r="AA77" i="10"/>
  <c r="AC77" i="10" s="1"/>
  <c r="Y78" i="10"/>
  <c r="AA34" i="10"/>
  <c r="AC34" i="10" s="1"/>
  <c r="AA36" i="10"/>
  <c r="AC36" i="10" s="1"/>
  <c r="AA38" i="10"/>
  <c r="AC38" i="10" s="1"/>
  <c r="BF42" i="10"/>
  <c r="AA46" i="10"/>
  <c r="AC46" i="10" s="1"/>
  <c r="AA48" i="10"/>
  <c r="AC48" i="10" s="1"/>
  <c r="AA50" i="10"/>
  <c r="AC50" i="10" s="1"/>
  <c r="AA52" i="10"/>
  <c r="AC52" i="10" s="1"/>
  <c r="AA54" i="10"/>
  <c r="AC54" i="10" s="1"/>
  <c r="D40" i="10"/>
  <c r="Z31" i="10"/>
  <c r="Z33" i="10"/>
  <c r="Z35" i="10"/>
  <c r="Z37" i="10"/>
  <c r="Z39" i="10"/>
  <c r="Z43" i="10"/>
  <c r="Z45" i="10"/>
  <c r="Z47" i="10"/>
  <c r="Z49" i="10"/>
  <c r="Z51" i="10"/>
  <c r="Z53" i="10"/>
  <c r="Z55" i="10"/>
  <c r="Z57" i="10"/>
  <c r="Z59" i="10"/>
  <c r="AA60" i="10"/>
  <c r="AC60" i="10" s="1"/>
  <c r="AA62" i="10"/>
  <c r="AC62" i="10" s="1"/>
  <c r="AA64" i="10"/>
  <c r="AC64" i="10" s="1"/>
  <c r="AA66" i="10"/>
  <c r="AC66" i="10" s="1"/>
  <c r="AA68" i="10"/>
  <c r="AC68" i="10" s="1"/>
  <c r="Z61" i="10"/>
  <c r="Z63" i="10"/>
  <c r="Z65" i="10"/>
  <c r="Z67" i="10"/>
  <c r="Z69" i="10"/>
  <c r="Z68" i="9"/>
  <c r="Z66" i="9"/>
  <c r="Z64" i="9"/>
  <c r="Z62" i="9"/>
  <c r="Z60" i="9"/>
  <c r="Z76" i="9"/>
  <c r="Z72" i="9"/>
  <c r="Z58" i="9"/>
  <c r="Z56" i="9"/>
  <c r="Z54" i="9"/>
  <c r="Z52" i="9"/>
  <c r="Z50" i="9"/>
  <c r="Z48" i="9"/>
  <c r="Z46" i="9"/>
  <c r="Z44" i="9"/>
  <c r="Z42" i="9"/>
  <c r="Z38" i="9"/>
  <c r="Z36" i="9"/>
  <c r="Z34" i="9"/>
  <c r="Z32" i="9"/>
  <c r="AA67" i="9"/>
  <c r="AC67" i="9" s="1"/>
  <c r="AA63" i="9"/>
  <c r="AC63" i="9" s="1"/>
  <c r="AA61" i="9"/>
  <c r="AC61" i="9" s="1"/>
  <c r="AA57" i="9"/>
  <c r="AC57" i="9" s="1"/>
  <c r="AA53" i="9"/>
  <c r="AC53" i="9" s="1"/>
  <c r="AA51" i="9"/>
  <c r="AC51" i="9" s="1"/>
  <c r="AA49" i="9"/>
  <c r="AC49" i="9" s="1"/>
  <c r="AA47" i="9"/>
  <c r="AC47" i="9" s="1"/>
  <c r="AA45" i="9"/>
  <c r="AC45" i="9" s="1"/>
  <c r="AA43" i="9"/>
  <c r="AC43" i="9" s="1"/>
  <c r="Z30" i="9"/>
  <c r="Z24" i="9"/>
  <c r="Z22" i="9"/>
  <c r="AA69" i="9"/>
  <c r="AC69" i="9" s="1"/>
  <c r="AA65" i="9"/>
  <c r="AC65" i="9" s="1"/>
  <c r="AA59" i="9"/>
  <c r="AC59" i="9" s="1"/>
  <c r="AA55" i="9"/>
  <c r="AC55" i="9" s="1"/>
  <c r="AA39" i="9"/>
  <c r="AC39" i="9" s="1"/>
  <c r="AA37" i="9"/>
  <c r="AC37" i="9" s="1"/>
  <c r="AA35" i="9"/>
  <c r="AC35" i="9" s="1"/>
  <c r="AA33" i="9"/>
  <c r="AC33" i="9" s="1"/>
  <c r="AA31" i="9"/>
  <c r="AC31" i="9" s="1"/>
  <c r="Z28" i="9"/>
  <c r="Z26" i="9"/>
  <c r="AA14" i="9"/>
  <c r="AC14" i="9" s="1"/>
  <c r="AA15" i="9"/>
  <c r="AC15" i="9" s="1"/>
  <c r="AA16" i="9"/>
  <c r="AC16" i="9" s="1"/>
  <c r="Z13" i="9"/>
  <c r="Y40" i="9"/>
  <c r="BD40" i="9"/>
  <c r="BE13" i="9"/>
  <c r="Z14" i="9"/>
  <c r="Z15" i="9"/>
  <c r="Z16" i="9"/>
  <c r="Z17" i="9"/>
  <c r="Z18" i="9"/>
  <c r="Z19" i="9"/>
  <c r="Z20" i="9"/>
  <c r="AA22" i="9"/>
  <c r="AC22" i="9" s="1"/>
  <c r="Z23" i="9"/>
  <c r="AA26" i="9"/>
  <c r="AC26" i="9" s="1"/>
  <c r="Z27" i="9"/>
  <c r="AA30" i="9"/>
  <c r="AC30" i="9" s="1"/>
  <c r="AA17" i="9"/>
  <c r="AC17" i="9" s="1"/>
  <c r="AA18" i="9"/>
  <c r="AC18" i="9" s="1"/>
  <c r="AA19" i="9"/>
  <c r="AC19" i="9" s="1"/>
  <c r="AA20" i="9"/>
  <c r="AC20" i="9" s="1"/>
  <c r="Z21" i="9"/>
  <c r="AA24" i="9"/>
  <c r="AC24" i="9" s="1"/>
  <c r="Z25" i="9"/>
  <c r="AA28" i="9"/>
  <c r="AC28" i="9" s="1"/>
  <c r="Z29" i="9"/>
  <c r="AA23" i="9"/>
  <c r="AC23" i="9" s="1"/>
  <c r="AA25" i="9"/>
  <c r="AC25" i="9" s="1"/>
  <c r="AA34" i="9"/>
  <c r="AC34" i="9" s="1"/>
  <c r="AA36" i="9"/>
  <c r="AC36" i="9" s="1"/>
  <c r="Y74" i="9"/>
  <c r="AA21" i="9"/>
  <c r="AC21" i="9" s="1"/>
  <c r="AA27" i="9"/>
  <c r="AC27" i="9" s="1"/>
  <c r="AA29" i="9"/>
  <c r="AC29" i="9" s="1"/>
  <c r="AA32" i="9"/>
  <c r="AC32" i="9" s="1"/>
  <c r="AA38" i="9"/>
  <c r="AC38" i="9" s="1"/>
  <c r="BE70" i="9"/>
  <c r="BF42" i="9"/>
  <c r="AA44" i="9"/>
  <c r="AC44" i="9" s="1"/>
  <c r="AA46" i="9"/>
  <c r="AC46" i="9" s="1"/>
  <c r="AA48" i="9"/>
  <c r="AC48" i="9" s="1"/>
  <c r="AA50" i="9"/>
  <c r="AC50" i="9" s="1"/>
  <c r="AA52" i="9"/>
  <c r="AC52" i="9" s="1"/>
  <c r="AA54" i="9"/>
  <c r="AC54" i="9" s="1"/>
  <c r="AA56" i="9"/>
  <c r="AC56" i="9" s="1"/>
  <c r="AA58" i="9"/>
  <c r="AC58" i="9" s="1"/>
  <c r="Z73" i="9"/>
  <c r="AA73" i="9"/>
  <c r="AC73" i="9" s="1"/>
  <c r="Z77" i="9"/>
  <c r="AA77" i="9"/>
  <c r="AC77" i="9" s="1"/>
  <c r="Y78" i="9"/>
  <c r="D40" i="9"/>
  <c r="Z31" i="9"/>
  <c r="Z33" i="9"/>
  <c r="Z35" i="9"/>
  <c r="Z37" i="9"/>
  <c r="Z39" i="9"/>
  <c r="Z43" i="9"/>
  <c r="Z45" i="9"/>
  <c r="Z47" i="9"/>
  <c r="Z49" i="9"/>
  <c r="Z51" i="9"/>
  <c r="Z53" i="9"/>
  <c r="Z55" i="9"/>
  <c r="Z57" i="9"/>
  <c r="Z59" i="9"/>
  <c r="AA60" i="9"/>
  <c r="AC60" i="9" s="1"/>
  <c r="AA62" i="9"/>
  <c r="AC62" i="9" s="1"/>
  <c r="AA64" i="9"/>
  <c r="AC64" i="9" s="1"/>
  <c r="AA66" i="9"/>
  <c r="AC66" i="9" s="1"/>
  <c r="AA68" i="9"/>
  <c r="AC68" i="9" s="1"/>
  <c r="Y70" i="9"/>
  <c r="BD70" i="9"/>
  <c r="Z61" i="9"/>
  <c r="Z63" i="9"/>
  <c r="Z65" i="9"/>
  <c r="Z67" i="9"/>
  <c r="Z69" i="9"/>
  <c r="BH74" i="9"/>
  <c r="BI72" i="9"/>
  <c r="BG74" i="9"/>
  <c r="BH78" i="9"/>
  <c r="BI76" i="9"/>
  <c r="BG78" i="9"/>
  <c r="BF74" i="9"/>
  <c r="BE74" i="9"/>
  <c r="BF78" i="9"/>
  <c r="BE78" i="9"/>
  <c r="BF73" i="8"/>
  <c r="BG73" i="8" s="1"/>
  <c r="BE74" i="8"/>
  <c r="BF77" i="8"/>
  <c r="BG77" i="8" s="1"/>
  <c r="BE78" i="8"/>
  <c r="BD74" i="8"/>
  <c r="BD78" i="8"/>
  <c r="BC26" i="7"/>
  <c r="BA36" i="7"/>
  <c r="BK21" i="6"/>
  <c r="BJ24" i="6"/>
  <c r="C47" i="7"/>
  <c r="C48" i="7" s="1"/>
  <c r="C44" i="7"/>
  <c r="D55" i="6"/>
  <c r="D48" i="6"/>
  <c r="D32" i="6"/>
  <c r="A9" i="6"/>
  <c r="E13" i="3" s="1"/>
  <c r="BD70" i="10" l="1"/>
  <c r="BD79" i="10" s="1"/>
  <c r="Z24" i="6"/>
  <c r="Y34" i="6"/>
  <c r="BL52" i="6"/>
  <c r="BL51" i="6" s="1"/>
  <c r="BK51" i="6"/>
  <c r="BL44" i="6"/>
  <c r="BK43" i="6"/>
  <c r="BC14" i="7"/>
  <c r="BB24" i="7"/>
  <c r="BE70" i="10"/>
  <c r="AA59" i="10"/>
  <c r="AC59" i="10" s="1"/>
  <c r="Y44" i="7"/>
  <c r="X60" i="6"/>
  <c r="X62" i="6"/>
  <c r="F17" i="12"/>
  <c r="F17" i="17" s="1"/>
  <c r="F13" i="12"/>
  <c r="BH78" i="10"/>
  <c r="BF74" i="8"/>
  <c r="F12" i="12"/>
  <c r="BF78" i="8"/>
  <c r="D79" i="10"/>
  <c r="D79" i="9"/>
  <c r="BF78" i="10"/>
  <c r="BE78" i="10"/>
  <c r="BG78" i="10"/>
  <c r="BF74" i="10"/>
  <c r="BE74" i="10"/>
  <c r="BH74" i="10"/>
  <c r="BG74" i="10"/>
  <c r="BM52" i="6"/>
  <c r="BM51" i="6" s="1"/>
  <c r="Y47" i="7"/>
  <c r="Y48" i="7" s="1"/>
  <c r="BL46" i="6"/>
  <c r="BM46" i="6" s="1"/>
  <c r="BJ72" i="10"/>
  <c r="BI74" i="10"/>
  <c r="Z70" i="10"/>
  <c r="Z78" i="10"/>
  <c r="BJ76" i="10"/>
  <c r="BI78" i="10"/>
  <c r="BF70" i="10"/>
  <c r="BG42" i="10"/>
  <c r="Z74" i="10"/>
  <c r="BE40" i="10"/>
  <c r="BF13" i="10"/>
  <c r="Y79" i="10"/>
  <c r="Z40" i="10"/>
  <c r="BJ76" i="9"/>
  <c r="AA76" i="9" s="1"/>
  <c r="AC76" i="9" s="1"/>
  <c r="AC78" i="9" s="1"/>
  <c r="BI78" i="9"/>
  <c r="BE40" i="9"/>
  <c r="BE79" i="9" s="1"/>
  <c r="BF13" i="9"/>
  <c r="Y79" i="9"/>
  <c r="Z40" i="9"/>
  <c r="Z70" i="9"/>
  <c r="Z78" i="9"/>
  <c r="BJ72" i="9"/>
  <c r="AA72" i="9" s="1"/>
  <c r="AC72" i="9" s="1"/>
  <c r="AC74" i="9" s="1"/>
  <c r="BI74" i="9"/>
  <c r="BF70" i="9"/>
  <c r="BG42" i="9"/>
  <c r="BD79" i="9"/>
  <c r="Z74" i="9"/>
  <c r="BH77" i="8"/>
  <c r="BG78" i="8"/>
  <c r="BH73" i="8"/>
  <c r="BG74" i="8"/>
  <c r="BD26" i="7"/>
  <c r="BC36" i="7"/>
  <c r="BK24" i="6"/>
  <c r="BL21" i="6"/>
  <c r="K11" i="12"/>
  <c r="BM44" i="6" l="1"/>
  <c r="BL43" i="6"/>
  <c r="BD14" i="7"/>
  <c r="BC24" i="7"/>
  <c r="F13" i="17"/>
  <c r="F24" i="12"/>
  <c r="F23" i="12"/>
  <c r="F23" i="17" s="1"/>
  <c r="AA74" i="9"/>
  <c r="AA78" i="9"/>
  <c r="F12" i="17"/>
  <c r="BE79" i="10"/>
  <c r="K22" i="12"/>
  <c r="Z79" i="10"/>
  <c r="I20" i="12" s="1"/>
  <c r="BN52" i="6"/>
  <c r="BN51" i="6" s="1"/>
  <c r="F20" i="12"/>
  <c r="BN46" i="6"/>
  <c r="BF40" i="10"/>
  <c r="BF79" i="10" s="1"/>
  <c r="BG13" i="10"/>
  <c r="BG70" i="10"/>
  <c r="BH42" i="10"/>
  <c r="BJ74" i="10"/>
  <c r="BK72" i="10"/>
  <c r="BJ78" i="10"/>
  <c r="BK76" i="10"/>
  <c r="BJ74" i="9"/>
  <c r="BK72" i="9"/>
  <c r="Z79" i="9"/>
  <c r="BF40" i="9"/>
  <c r="BF79" i="9" s="1"/>
  <c r="BG13" i="9"/>
  <c r="BG70" i="9"/>
  <c r="BH42" i="9"/>
  <c r="BJ78" i="9"/>
  <c r="BK76" i="9"/>
  <c r="BI73" i="8"/>
  <c r="BH74" i="8"/>
  <c r="BI77" i="8"/>
  <c r="BH78" i="8"/>
  <c r="BD36" i="7"/>
  <c r="BE26" i="7"/>
  <c r="BM21" i="6"/>
  <c r="BL24" i="6"/>
  <c r="E43" i="7"/>
  <c r="BN44" i="6" l="1"/>
  <c r="BM43" i="6"/>
  <c r="BE14" i="7"/>
  <c r="BD24" i="7"/>
  <c r="F20" i="17"/>
  <c r="BO52" i="6"/>
  <c r="BO51" i="6" s="1"/>
  <c r="BO46" i="6"/>
  <c r="BA43" i="7"/>
  <c r="BL72" i="10"/>
  <c r="BK74" i="10"/>
  <c r="BH70" i="10"/>
  <c r="BI42" i="10"/>
  <c r="BG40" i="10"/>
  <c r="BG79" i="10" s="1"/>
  <c r="BH13" i="10"/>
  <c r="BL76" i="10"/>
  <c r="BK78" i="10"/>
  <c r="BH70" i="9"/>
  <c r="BI42" i="9"/>
  <c r="BL72" i="9"/>
  <c r="BK74" i="9"/>
  <c r="BL76" i="9"/>
  <c r="BK78" i="9"/>
  <c r="BG40" i="9"/>
  <c r="BG79" i="9" s="1"/>
  <c r="BH13" i="9"/>
  <c r="BJ77" i="8"/>
  <c r="BI78" i="8"/>
  <c r="BJ73" i="8"/>
  <c r="BI74" i="8"/>
  <c r="BF26" i="7"/>
  <c r="BE36" i="7"/>
  <c r="BN21" i="6"/>
  <c r="BM24" i="6"/>
  <c r="C43" i="7"/>
  <c r="C45" i="7" s="1"/>
  <c r="C49" i="7" s="1"/>
  <c r="AD36" i="5"/>
  <c r="BV15" i="5"/>
  <c r="BW15" i="5" s="1"/>
  <c r="BX15" i="5" s="1"/>
  <c r="BY15" i="5" s="1"/>
  <c r="BZ15" i="5" s="1"/>
  <c r="CA15" i="5" s="1"/>
  <c r="CB15" i="5" s="1"/>
  <c r="CC15" i="5" s="1"/>
  <c r="CD15" i="5" s="1"/>
  <c r="CE15" i="5" s="1"/>
  <c r="CF15" i="5" s="1"/>
  <c r="CG15" i="5" s="1"/>
  <c r="CH15" i="5" s="1"/>
  <c r="CI15" i="5" s="1"/>
  <c r="CJ15" i="5" s="1"/>
  <c r="BV36" i="5"/>
  <c r="F22" i="5"/>
  <c r="F21" i="5"/>
  <c r="F19" i="5"/>
  <c r="F18" i="5"/>
  <c r="F16" i="5"/>
  <c r="CK15" i="5" l="1"/>
  <c r="AG15" i="5" s="1"/>
  <c r="AF39" i="5"/>
  <c r="BO44" i="6"/>
  <c r="BN43" i="6"/>
  <c r="BF14" i="7"/>
  <c r="BE24" i="7"/>
  <c r="AF45" i="5"/>
  <c r="AF46" i="5"/>
  <c r="AG48" i="5"/>
  <c r="AF47" i="5"/>
  <c r="AF48" i="5"/>
  <c r="AF32" i="5"/>
  <c r="AF53" i="5" s="1"/>
  <c r="AG46" i="5"/>
  <c r="AG47" i="5"/>
  <c r="F30" i="5"/>
  <c r="AF50" i="5"/>
  <c r="AE51" i="5"/>
  <c r="AG50" i="5"/>
  <c r="AG45" i="5"/>
  <c r="AG43" i="5"/>
  <c r="AG41" i="5"/>
  <c r="AG39" i="5"/>
  <c r="AF49" i="5"/>
  <c r="AF42" i="5"/>
  <c r="AF38" i="5"/>
  <c r="AF43" i="5"/>
  <c r="AF41" i="5"/>
  <c r="AG49" i="5"/>
  <c r="AG44" i="5"/>
  <c r="AG40" i="5"/>
  <c r="AG38" i="5"/>
  <c r="AF44" i="5"/>
  <c r="AF40" i="5"/>
  <c r="AG32" i="5"/>
  <c r="BP52" i="6"/>
  <c r="BP51" i="6" s="1"/>
  <c r="BP46" i="6"/>
  <c r="Y43" i="7"/>
  <c r="Y45" i="7" s="1"/>
  <c r="Y49" i="7" s="1"/>
  <c r="BH40" i="10"/>
  <c r="BH79" i="10" s="1"/>
  <c r="BI13" i="10"/>
  <c r="BI70" i="10"/>
  <c r="BJ42" i="10"/>
  <c r="BL78" i="10"/>
  <c r="BM76" i="10"/>
  <c r="BL74" i="10"/>
  <c r="BM72" i="10"/>
  <c r="BH40" i="9"/>
  <c r="BH79" i="9" s="1"/>
  <c r="BI13" i="9"/>
  <c r="BI70" i="9"/>
  <c r="BJ42" i="9"/>
  <c r="AA42" i="9" s="1"/>
  <c r="BL78" i="9"/>
  <c r="BM76" i="9"/>
  <c r="BL74" i="9"/>
  <c r="BM72" i="9"/>
  <c r="BK73" i="8"/>
  <c r="BJ74" i="8"/>
  <c r="BK77" i="8"/>
  <c r="BJ78" i="8"/>
  <c r="BF36" i="7"/>
  <c r="BG26" i="7"/>
  <c r="BO21" i="6"/>
  <c r="BN24" i="6"/>
  <c r="BV50" i="5"/>
  <c r="W88" i="8"/>
  <c r="W86" i="8"/>
  <c r="X77" i="8"/>
  <c r="W77" i="8"/>
  <c r="X76" i="8"/>
  <c r="W76" i="8"/>
  <c r="W75" i="8"/>
  <c r="X73" i="8"/>
  <c r="W73" i="8"/>
  <c r="X72" i="8"/>
  <c r="W72" i="8"/>
  <c r="W71" i="8"/>
  <c r="X69" i="8"/>
  <c r="W69" i="8"/>
  <c r="X68" i="8"/>
  <c r="W68" i="8"/>
  <c r="X67" i="8"/>
  <c r="W67" i="8"/>
  <c r="X66" i="8"/>
  <c r="W66" i="8"/>
  <c r="X65" i="8"/>
  <c r="W65" i="8"/>
  <c r="X64" i="8"/>
  <c r="W64" i="8"/>
  <c r="X63" i="8"/>
  <c r="W63" i="8"/>
  <c r="X62" i="8"/>
  <c r="W62" i="8"/>
  <c r="X61" i="8"/>
  <c r="W61" i="8"/>
  <c r="X60" i="8"/>
  <c r="W60" i="8"/>
  <c r="X59" i="8"/>
  <c r="W59" i="8"/>
  <c r="W41" i="8"/>
  <c r="X39" i="8"/>
  <c r="W39" i="8"/>
  <c r="X38" i="8"/>
  <c r="W38" i="8"/>
  <c r="X37" i="8"/>
  <c r="W37" i="8"/>
  <c r="X36" i="8"/>
  <c r="W36" i="8"/>
  <c r="X35" i="8"/>
  <c r="W35" i="8"/>
  <c r="X34" i="8"/>
  <c r="W34" i="8"/>
  <c r="X33" i="8"/>
  <c r="W33" i="8"/>
  <c r="X32" i="8"/>
  <c r="W32" i="8"/>
  <c r="X31" i="8"/>
  <c r="W31" i="8"/>
  <c r="X30" i="8"/>
  <c r="W30" i="8"/>
  <c r="X29" i="8"/>
  <c r="W29" i="8"/>
  <c r="X28" i="8"/>
  <c r="W28" i="8"/>
  <c r="X27" i="8"/>
  <c r="W27" i="8"/>
  <c r="X26" i="8"/>
  <c r="W26" i="8"/>
  <c r="X25" i="8"/>
  <c r="W25" i="8"/>
  <c r="X24" i="8"/>
  <c r="W24" i="8"/>
  <c r="X23" i="8"/>
  <c r="W23" i="8"/>
  <c r="X22" i="8"/>
  <c r="W22" i="8"/>
  <c r="X21" i="8"/>
  <c r="W21" i="8"/>
  <c r="X20" i="8"/>
  <c r="W20" i="8"/>
  <c r="X19" i="8"/>
  <c r="W19" i="8"/>
  <c r="X18" i="8"/>
  <c r="W18" i="8"/>
  <c r="X17" i="8"/>
  <c r="W17" i="8"/>
  <c r="X16" i="8"/>
  <c r="W16" i="8"/>
  <c r="X15" i="8"/>
  <c r="W15" i="8"/>
  <c r="X14" i="8"/>
  <c r="W14" i="8"/>
  <c r="X13" i="8"/>
  <c r="W13" i="8"/>
  <c r="W12" i="8"/>
  <c r="Y5" i="8"/>
  <c r="W10" i="8"/>
  <c r="D77" i="8"/>
  <c r="E79" i="8"/>
  <c r="G78" i="8"/>
  <c r="H78" i="8"/>
  <c r="I78" i="8"/>
  <c r="J78" i="8"/>
  <c r="K78" i="8"/>
  <c r="L78" i="8"/>
  <c r="M78" i="8"/>
  <c r="N78" i="8"/>
  <c r="O78" i="8"/>
  <c r="P78" i="8"/>
  <c r="Q78" i="8"/>
  <c r="R78" i="8"/>
  <c r="AA56" i="7"/>
  <c r="AA54" i="7"/>
  <c r="W56" i="7"/>
  <c r="W54" i="7"/>
  <c r="W46" i="7"/>
  <c r="AB48" i="7"/>
  <c r="F19" i="12"/>
  <c r="F21" i="12" s="1"/>
  <c r="K14" i="12"/>
  <c r="W38" i="7"/>
  <c r="W40" i="7"/>
  <c r="W11" i="7"/>
  <c r="W25" i="7"/>
  <c r="X47" i="7"/>
  <c r="W47" i="7"/>
  <c r="X44" i="7"/>
  <c r="W44" i="7"/>
  <c r="W43" i="7"/>
  <c r="X35" i="7"/>
  <c r="W35" i="7"/>
  <c r="X31" i="7"/>
  <c r="W31" i="7"/>
  <c r="X30" i="7"/>
  <c r="W30" i="7"/>
  <c r="X29" i="7"/>
  <c r="W29" i="7"/>
  <c r="X28" i="7"/>
  <c r="W28" i="7"/>
  <c r="X27" i="7"/>
  <c r="W27" i="7"/>
  <c r="X26" i="7"/>
  <c r="W26" i="7"/>
  <c r="X21" i="7"/>
  <c r="W21" i="7"/>
  <c r="Z21" i="7" s="1"/>
  <c r="X19" i="7"/>
  <c r="W19" i="7"/>
  <c r="X18" i="7"/>
  <c r="W18" i="7"/>
  <c r="X17" i="7"/>
  <c r="W17" i="7"/>
  <c r="X16" i="7"/>
  <c r="W16" i="7"/>
  <c r="X15" i="7"/>
  <c r="W15" i="7"/>
  <c r="X14" i="7"/>
  <c r="W14" i="7"/>
  <c r="W13" i="7"/>
  <c r="T36" i="7"/>
  <c r="T49" i="7" s="1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D35" i="7"/>
  <c r="D31" i="7"/>
  <c r="D30" i="7"/>
  <c r="D29" i="7"/>
  <c r="D28" i="7"/>
  <c r="D27" i="7"/>
  <c r="D26" i="7"/>
  <c r="D14" i="7"/>
  <c r="AB67" i="6"/>
  <c r="AB65" i="6"/>
  <c r="W67" i="6"/>
  <c r="X56" i="6"/>
  <c r="W56" i="6"/>
  <c r="X54" i="6"/>
  <c r="W54" i="6"/>
  <c r="X53" i="6"/>
  <c r="W53" i="6"/>
  <c r="X52" i="6"/>
  <c r="W52" i="6"/>
  <c r="X48" i="6"/>
  <c r="W48" i="6"/>
  <c r="X47" i="6"/>
  <c r="W47" i="6"/>
  <c r="X46" i="6"/>
  <c r="W46" i="6"/>
  <c r="X45" i="6"/>
  <c r="W45" i="6"/>
  <c r="X44" i="6"/>
  <c r="W44" i="6"/>
  <c r="W51" i="6"/>
  <c r="W43" i="6"/>
  <c r="W25" i="6"/>
  <c r="X32" i="6"/>
  <c r="W32" i="6"/>
  <c r="X30" i="6"/>
  <c r="W30" i="6"/>
  <c r="X29" i="6"/>
  <c r="W29" i="6"/>
  <c r="X28" i="6"/>
  <c r="W28" i="6"/>
  <c r="X27" i="6"/>
  <c r="W27" i="6"/>
  <c r="X26" i="6"/>
  <c r="W26" i="6"/>
  <c r="X23" i="6"/>
  <c r="W23" i="6"/>
  <c r="AA23" i="6" s="1"/>
  <c r="X21" i="6"/>
  <c r="W21" i="6"/>
  <c r="X20" i="6"/>
  <c r="W20" i="6"/>
  <c r="AA20" i="6" s="1"/>
  <c r="X19" i="6"/>
  <c r="W19" i="6"/>
  <c r="AA19" i="6" s="1"/>
  <c r="X18" i="6"/>
  <c r="W18" i="6"/>
  <c r="AA18" i="6" s="1"/>
  <c r="X17" i="6"/>
  <c r="W17" i="6"/>
  <c r="W16" i="6"/>
  <c r="E47" i="7"/>
  <c r="R51" i="6"/>
  <c r="R47" i="7" s="1"/>
  <c r="R48" i="7" s="1"/>
  <c r="Q51" i="6"/>
  <c r="Q47" i="7" s="1"/>
  <c r="Q48" i="7" s="1"/>
  <c r="P51" i="6"/>
  <c r="P47" i="7" s="1"/>
  <c r="P48" i="7" s="1"/>
  <c r="O51" i="6"/>
  <c r="O47" i="7" s="1"/>
  <c r="O48" i="7" s="1"/>
  <c r="N51" i="6"/>
  <c r="N47" i="7" s="1"/>
  <c r="N48" i="7" s="1"/>
  <c r="M51" i="6"/>
  <c r="M47" i="7" s="1"/>
  <c r="M48" i="7" s="1"/>
  <c r="L51" i="6"/>
  <c r="L47" i="7" s="1"/>
  <c r="L48" i="7" s="1"/>
  <c r="K51" i="6"/>
  <c r="K47" i="7" s="1"/>
  <c r="K48" i="7" s="1"/>
  <c r="J51" i="6"/>
  <c r="J47" i="7" s="1"/>
  <c r="J48" i="7" s="1"/>
  <c r="I51" i="6"/>
  <c r="I47" i="7" s="1"/>
  <c r="I48" i="7" s="1"/>
  <c r="H51" i="6"/>
  <c r="H47" i="7" s="1"/>
  <c r="H48" i="7" s="1"/>
  <c r="G51" i="6"/>
  <c r="G47" i="7" s="1"/>
  <c r="G48" i="7" s="1"/>
  <c r="F51" i="6"/>
  <c r="F47" i="7" s="1"/>
  <c r="F48" i="7" s="1"/>
  <c r="R43" i="6"/>
  <c r="R44" i="7" s="1"/>
  <c r="R45" i="7" s="1"/>
  <c r="Q43" i="6"/>
  <c r="Q44" i="7" s="1"/>
  <c r="Q45" i="7" s="1"/>
  <c r="P43" i="6"/>
  <c r="P44" i="7" s="1"/>
  <c r="P45" i="7" s="1"/>
  <c r="O43" i="6"/>
  <c r="O44" i="7" s="1"/>
  <c r="N43" i="6"/>
  <c r="N44" i="7" s="1"/>
  <c r="M43" i="6"/>
  <c r="M44" i="7" s="1"/>
  <c r="L43" i="6"/>
  <c r="L44" i="7" s="1"/>
  <c r="K43" i="6"/>
  <c r="K44" i="7" s="1"/>
  <c r="J43" i="6"/>
  <c r="J44" i="7" s="1"/>
  <c r="I43" i="6"/>
  <c r="I44" i="7" s="1"/>
  <c r="H43" i="6"/>
  <c r="H44" i="7" s="1"/>
  <c r="G44" i="7"/>
  <c r="F44" i="7"/>
  <c r="E44" i="7"/>
  <c r="E45" i="7" s="1"/>
  <c r="D56" i="6"/>
  <c r="D54" i="6"/>
  <c r="D53" i="6"/>
  <c r="D52" i="6"/>
  <c r="D47" i="6"/>
  <c r="D46" i="6"/>
  <c r="D45" i="6"/>
  <c r="D44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D30" i="6"/>
  <c r="D29" i="6"/>
  <c r="D28" i="6"/>
  <c r="D27" i="6"/>
  <c r="D26" i="6"/>
  <c r="G24" i="6"/>
  <c r="F24" i="6"/>
  <c r="T24" i="6"/>
  <c r="T34" i="6" s="1"/>
  <c r="R24" i="6"/>
  <c r="Q24" i="6"/>
  <c r="P24" i="6"/>
  <c r="O24" i="6"/>
  <c r="N24" i="6"/>
  <c r="M24" i="6"/>
  <c r="L24" i="6"/>
  <c r="K24" i="6"/>
  <c r="J24" i="6"/>
  <c r="I24" i="6"/>
  <c r="H24" i="6"/>
  <c r="E24" i="6"/>
  <c r="E34" i="6" s="1"/>
  <c r="D23" i="6"/>
  <c r="D21" i="6"/>
  <c r="D20" i="6"/>
  <c r="D18" i="6"/>
  <c r="AF62" i="5"/>
  <c r="AC62" i="5"/>
  <c r="AA17" i="6" l="1"/>
  <c r="Z44" i="6"/>
  <c r="Z56" i="6"/>
  <c r="AA56" i="6"/>
  <c r="AC56" i="6" s="1"/>
  <c r="Z28" i="6"/>
  <c r="AA28" i="6"/>
  <c r="AC28" i="6" s="1"/>
  <c r="A31" i="12"/>
  <c r="AA47" i="6"/>
  <c r="AC47" i="6" s="1"/>
  <c r="Z47" i="6"/>
  <c r="AA54" i="6"/>
  <c r="AC54" i="6" s="1"/>
  <c r="Z54" i="6"/>
  <c r="Z29" i="6"/>
  <c r="AA29" i="6"/>
  <c r="AC29" i="6" s="1"/>
  <c r="Z26" i="6"/>
  <c r="AA45" i="6"/>
  <c r="AC45" i="6" s="1"/>
  <c r="Z45" i="6"/>
  <c r="AA52" i="6"/>
  <c r="Z52" i="6"/>
  <c r="AA27" i="6"/>
  <c r="AC27" i="6" s="1"/>
  <c r="Z27" i="6"/>
  <c r="Z32" i="6"/>
  <c r="AA32" i="6"/>
  <c r="AC32" i="6" s="1"/>
  <c r="Z48" i="6"/>
  <c r="AA48" i="6"/>
  <c r="AC48" i="6" s="1"/>
  <c r="AA30" i="6"/>
  <c r="AC30" i="6" s="1"/>
  <c r="Z30" i="6"/>
  <c r="P49" i="7"/>
  <c r="Q49" i="7"/>
  <c r="AA46" i="6"/>
  <c r="AC46" i="6" s="1"/>
  <c r="Z46" i="6"/>
  <c r="Z53" i="6"/>
  <c r="AA53" i="6"/>
  <c r="AC53" i="6" s="1"/>
  <c r="K77" i="16"/>
  <c r="M77" i="16"/>
  <c r="M90" i="16"/>
  <c r="L65" i="16"/>
  <c r="L68" i="16"/>
  <c r="L71" i="16"/>
  <c r="L69" i="16"/>
  <c r="L72" i="16"/>
  <c r="L62" i="16"/>
  <c r="L63" i="16"/>
  <c r="L64" i="16"/>
  <c r="L74" i="16"/>
  <c r="L73" i="16"/>
  <c r="L67" i="16"/>
  <c r="L60" i="16"/>
  <c r="L75" i="16"/>
  <c r="L61" i="16"/>
  <c r="L66" i="16"/>
  <c r="L70" i="16"/>
  <c r="BP44" i="6"/>
  <c r="AA44" i="6" s="1"/>
  <c r="BO43" i="6"/>
  <c r="BG14" i="7"/>
  <c r="BF24" i="7"/>
  <c r="G34" i="6"/>
  <c r="F34" i="6"/>
  <c r="H34" i="6"/>
  <c r="J34" i="6"/>
  <c r="L34" i="6"/>
  <c r="N34" i="6"/>
  <c r="P34" i="6"/>
  <c r="R34" i="6"/>
  <c r="R49" i="7"/>
  <c r="I34" i="6"/>
  <c r="K34" i="6"/>
  <c r="M34" i="6"/>
  <c r="O34" i="6"/>
  <c r="Q34" i="6"/>
  <c r="K19" i="12"/>
  <c r="K21" i="12" s="1"/>
  <c r="AB49" i="7"/>
  <c r="AG42" i="5"/>
  <c r="AA70" i="9"/>
  <c r="AC42" i="9"/>
  <c r="AC70" i="9" s="1"/>
  <c r="AI32" i="5"/>
  <c r="AI53" i="5" s="1"/>
  <c r="AG53" i="5"/>
  <c r="D36" i="7"/>
  <c r="AI25" i="5"/>
  <c r="AI46" i="5" s="1"/>
  <c r="J22" i="16"/>
  <c r="N22" i="16" s="1"/>
  <c r="J23" i="16"/>
  <c r="N23" i="16" s="1"/>
  <c r="AI26" i="5"/>
  <c r="AI47" i="5" s="1"/>
  <c r="AI27" i="5"/>
  <c r="AI48" i="5" s="1"/>
  <c r="J24" i="16"/>
  <c r="N24" i="16" s="1"/>
  <c r="J17" i="16"/>
  <c r="N17" i="16" s="1"/>
  <c r="AA17" i="7"/>
  <c r="Z17" i="7"/>
  <c r="AA19" i="7"/>
  <c r="Z19" i="7"/>
  <c r="AA15" i="7"/>
  <c r="Z15" i="7"/>
  <c r="AA21" i="7"/>
  <c r="M88" i="16" s="1"/>
  <c r="Z14" i="7"/>
  <c r="AA16" i="7"/>
  <c r="Z16" i="7"/>
  <c r="AA18" i="7"/>
  <c r="Z18" i="7"/>
  <c r="J14" i="16"/>
  <c r="N14" i="16" s="1"/>
  <c r="AI28" i="5"/>
  <c r="AI49" i="5" s="1"/>
  <c r="J25" i="16"/>
  <c r="N25" i="16" s="1"/>
  <c r="AI29" i="5"/>
  <c r="AI50" i="5" s="1"/>
  <c r="J26" i="16"/>
  <c r="N26" i="16" s="1"/>
  <c r="AI20" i="5"/>
  <c r="AI41" i="5" s="1"/>
  <c r="AI17" i="5"/>
  <c r="AI38" i="5" s="1"/>
  <c r="AI19" i="5"/>
  <c r="AI40" i="5" s="1"/>
  <c r="AI22" i="5"/>
  <c r="AI43" i="5" s="1"/>
  <c r="BA47" i="7"/>
  <c r="BB47" i="7" s="1"/>
  <c r="D47" i="7"/>
  <c r="D48" i="7" s="1"/>
  <c r="AC20" i="6"/>
  <c r="Z26" i="7"/>
  <c r="Z28" i="7"/>
  <c r="AA28" i="7"/>
  <c r="AC28" i="7" s="1"/>
  <c r="AA30" i="7"/>
  <c r="AC30" i="7" s="1"/>
  <c r="Z30" i="7"/>
  <c r="Z35" i="7"/>
  <c r="AA35" i="7"/>
  <c r="AC35" i="7" s="1"/>
  <c r="AA60" i="8"/>
  <c r="L77" i="16" s="1"/>
  <c r="Z60" i="8"/>
  <c r="I34" i="12" s="1"/>
  <c r="Z62" i="8"/>
  <c r="AA62" i="8"/>
  <c r="L80" i="16" s="1"/>
  <c r="AA64" i="8"/>
  <c r="Z64" i="8"/>
  <c r="Z66" i="8"/>
  <c r="AA66" i="8"/>
  <c r="AA68" i="8"/>
  <c r="Z68" i="8"/>
  <c r="AA76" i="8"/>
  <c r="Z76" i="8"/>
  <c r="AC19" i="6"/>
  <c r="AC23" i="6"/>
  <c r="E48" i="7"/>
  <c r="E49" i="7" s="1"/>
  <c r="F19" i="17"/>
  <c r="Z13" i="8"/>
  <c r="AA15" i="8"/>
  <c r="Z15" i="8"/>
  <c r="Z17" i="8"/>
  <c r="AA17" i="8"/>
  <c r="Z19" i="8"/>
  <c r="AA19" i="8"/>
  <c r="L33" i="16" s="1"/>
  <c r="AA21" i="8"/>
  <c r="Z21" i="8"/>
  <c r="Z23" i="8"/>
  <c r="AA23" i="8"/>
  <c r="AA25" i="8"/>
  <c r="Z25" i="8"/>
  <c r="Z27" i="8"/>
  <c r="AA27" i="8"/>
  <c r="AA29" i="8"/>
  <c r="Z29" i="8"/>
  <c r="Z31" i="8"/>
  <c r="AA31" i="8"/>
  <c r="Z33" i="8"/>
  <c r="AA33" i="8"/>
  <c r="AA35" i="8"/>
  <c r="Z35" i="8"/>
  <c r="Z37" i="8"/>
  <c r="AA37" i="8"/>
  <c r="Z39" i="8"/>
  <c r="AA39" i="8"/>
  <c r="Z73" i="8"/>
  <c r="A32" i="12"/>
  <c r="B32" i="12"/>
  <c r="Z27" i="7"/>
  <c r="AA27" i="7"/>
  <c r="AC27" i="7" s="1"/>
  <c r="Z29" i="7"/>
  <c r="AA29" i="7"/>
  <c r="AC29" i="7" s="1"/>
  <c r="AA31" i="7"/>
  <c r="AC31" i="7" s="1"/>
  <c r="Z31" i="7"/>
  <c r="AA61" i="8"/>
  <c r="Z61" i="8"/>
  <c r="Z63" i="8"/>
  <c r="AA63" i="8"/>
  <c r="AA65" i="8"/>
  <c r="Z65" i="8"/>
  <c r="Z67" i="8"/>
  <c r="AA67" i="8"/>
  <c r="AA69" i="8"/>
  <c r="Z69" i="8"/>
  <c r="Z77" i="8"/>
  <c r="Z47" i="7"/>
  <c r="AA14" i="8"/>
  <c r="Z14" i="8"/>
  <c r="Z16" i="8"/>
  <c r="AA16" i="8"/>
  <c r="AA18" i="8"/>
  <c r="Z18" i="8"/>
  <c r="Z20" i="8"/>
  <c r="AA20" i="8"/>
  <c r="AA22" i="8"/>
  <c r="Z22" i="8"/>
  <c r="Z24" i="8"/>
  <c r="AA24" i="8"/>
  <c r="AA26" i="8"/>
  <c r="Z26" i="8"/>
  <c r="Z28" i="8"/>
  <c r="AA28" i="8"/>
  <c r="AA30" i="8"/>
  <c r="Z30" i="8"/>
  <c r="Z32" i="8"/>
  <c r="AA32" i="8"/>
  <c r="AA34" i="8"/>
  <c r="Z34" i="8"/>
  <c r="AA36" i="8"/>
  <c r="Z36" i="8"/>
  <c r="AA38" i="8"/>
  <c r="Z38" i="8"/>
  <c r="AA72" i="8"/>
  <c r="Z72" i="8"/>
  <c r="BQ52" i="6"/>
  <c r="BQ51" i="6" s="1"/>
  <c r="Z44" i="7"/>
  <c r="BA44" i="7"/>
  <c r="D44" i="7"/>
  <c r="BQ46" i="6"/>
  <c r="BN72" i="10"/>
  <c r="BM74" i="10"/>
  <c r="BN76" i="10"/>
  <c r="BM78" i="10"/>
  <c r="BJ70" i="10"/>
  <c r="BK42" i="10"/>
  <c r="BI40" i="10"/>
  <c r="BI79" i="10" s="1"/>
  <c r="BJ13" i="10"/>
  <c r="BN72" i="9"/>
  <c r="BM74" i="9"/>
  <c r="BN76" i="9"/>
  <c r="BM78" i="9"/>
  <c r="BJ70" i="9"/>
  <c r="BK42" i="9"/>
  <c r="BI40" i="9"/>
  <c r="BI79" i="9" s="1"/>
  <c r="BJ13" i="9"/>
  <c r="AA13" i="9" s="1"/>
  <c r="BL77" i="8"/>
  <c r="BK78" i="8"/>
  <c r="BL73" i="8"/>
  <c r="BK74" i="8"/>
  <c r="BH26" i="7"/>
  <c r="BG36" i="7"/>
  <c r="BP21" i="6"/>
  <c r="AA21" i="6" s="1"/>
  <c r="BO24" i="6"/>
  <c r="D33" i="6"/>
  <c r="D43" i="6"/>
  <c r="AI18" i="5"/>
  <c r="AI39" i="5" s="1"/>
  <c r="AI23" i="5"/>
  <c r="AI44" i="5" s="1"/>
  <c r="AI21" i="5"/>
  <c r="AI42" i="5" s="1"/>
  <c r="AI24" i="5"/>
  <c r="AI45" i="5" s="1"/>
  <c r="D78" i="8"/>
  <c r="D51" i="6"/>
  <c r="D24" i="6"/>
  <c r="AA24" i="6" l="1"/>
  <c r="B31" i="12"/>
  <c r="AC44" i="6"/>
  <c r="AC43" i="6" s="1"/>
  <c r="AA43" i="6"/>
  <c r="Z51" i="6"/>
  <c r="AC52" i="6"/>
  <c r="AA51" i="6"/>
  <c r="Z43" i="6"/>
  <c r="AG37" i="5"/>
  <c r="M74" i="16"/>
  <c r="M56" i="16"/>
  <c r="M32" i="16"/>
  <c r="M66" i="16"/>
  <c r="M76" i="16"/>
  <c r="K44" i="16"/>
  <c r="K43" i="16"/>
  <c r="M91" i="16"/>
  <c r="BQ44" i="6"/>
  <c r="BP43" i="6"/>
  <c r="K45" i="16"/>
  <c r="K79" i="16"/>
  <c r="AC25" i="8"/>
  <c r="L39" i="16"/>
  <c r="AC38" i="8"/>
  <c r="L57" i="16"/>
  <c r="AC30" i="8"/>
  <c r="L49" i="16"/>
  <c r="AC22" i="8"/>
  <c r="L36" i="16"/>
  <c r="AC14" i="8"/>
  <c r="L28" i="16"/>
  <c r="AC65" i="8"/>
  <c r="L83" i="16"/>
  <c r="N83" i="16" s="1"/>
  <c r="AC39" i="8"/>
  <c r="L58" i="16"/>
  <c r="AC31" i="8"/>
  <c r="L50" i="16"/>
  <c r="AC27" i="8"/>
  <c r="L41" i="16"/>
  <c r="AC23" i="8"/>
  <c r="L37" i="16"/>
  <c r="AC68" i="8"/>
  <c r="L86" i="16"/>
  <c r="AC64" i="8"/>
  <c r="L82" i="16"/>
  <c r="AC32" i="8"/>
  <c r="L51" i="16"/>
  <c r="AC28" i="8"/>
  <c r="L47" i="16"/>
  <c r="AC24" i="8"/>
  <c r="L38" i="16"/>
  <c r="AC20" i="8"/>
  <c r="L34" i="16"/>
  <c r="AC16" i="8"/>
  <c r="L30" i="16"/>
  <c r="AC67" i="8"/>
  <c r="L85" i="16"/>
  <c r="AC63" i="8"/>
  <c r="L81" i="16"/>
  <c r="AC35" i="8"/>
  <c r="L54" i="16"/>
  <c r="AC15" i="8"/>
  <c r="L29" i="16"/>
  <c r="AC66" i="8"/>
  <c r="L84" i="16"/>
  <c r="AC29" i="8"/>
  <c r="L48" i="16"/>
  <c r="AC21" i="8"/>
  <c r="L35" i="16"/>
  <c r="AC34" i="8"/>
  <c r="L53" i="16"/>
  <c r="AC26" i="8"/>
  <c r="L40" i="16"/>
  <c r="AC18" i="8"/>
  <c r="L32" i="16"/>
  <c r="AC69" i="8"/>
  <c r="L87" i="16"/>
  <c r="AC61" i="8"/>
  <c r="L78" i="16"/>
  <c r="AC36" i="8"/>
  <c r="L55" i="16"/>
  <c r="AC37" i="8"/>
  <c r="L56" i="16"/>
  <c r="AC33" i="8"/>
  <c r="L52" i="16"/>
  <c r="AC17" i="8"/>
  <c r="L31" i="16"/>
  <c r="AC60" i="8"/>
  <c r="J34" i="12"/>
  <c r="BH14" i="7"/>
  <c r="BG24" i="7"/>
  <c r="I33" i="12"/>
  <c r="D34" i="6"/>
  <c r="K25" i="12"/>
  <c r="AC13" i="9"/>
  <c r="AC40" i="9" s="1"/>
  <c r="AC79" i="9" s="1"/>
  <c r="AA40" i="9"/>
  <c r="AA79" i="9" s="1"/>
  <c r="Z24" i="7"/>
  <c r="Z36" i="7"/>
  <c r="I18" i="12" s="1"/>
  <c r="Z48" i="7"/>
  <c r="I19" i="12" s="1"/>
  <c r="AC21" i="7"/>
  <c r="AC15" i="7"/>
  <c r="AC19" i="7"/>
  <c r="AC17" i="7"/>
  <c r="AC18" i="7"/>
  <c r="AC16" i="7"/>
  <c r="AC62" i="8"/>
  <c r="AC17" i="6"/>
  <c r="J16" i="16"/>
  <c r="J19" i="16"/>
  <c r="J21" i="16"/>
  <c r="N21" i="16" s="1"/>
  <c r="J18" i="16"/>
  <c r="J20" i="16"/>
  <c r="J15" i="16"/>
  <c r="BA48" i="7"/>
  <c r="Z74" i="8"/>
  <c r="AC72" i="8"/>
  <c r="Z40" i="8"/>
  <c r="F21" i="17"/>
  <c r="Z78" i="8"/>
  <c r="F14" i="12"/>
  <c r="F25" i="12" s="1"/>
  <c r="AC19" i="8"/>
  <c r="AC76" i="8"/>
  <c r="F24" i="17"/>
  <c r="BR52" i="6"/>
  <c r="BR51" i="6" s="1"/>
  <c r="Z33" i="6"/>
  <c r="I17" i="12" s="1"/>
  <c r="AC18" i="6"/>
  <c r="BC47" i="7"/>
  <c r="BB48" i="7"/>
  <c r="BR46" i="6"/>
  <c r="BB44" i="7"/>
  <c r="BA45" i="7"/>
  <c r="BJ40" i="10"/>
  <c r="BJ79" i="10" s="1"/>
  <c r="BK13" i="10"/>
  <c r="BL42" i="10"/>
  <c r="BK70" i="10"/>
  <c r="BN78" i="10"/>
  <c r="BO76" i="10"/>
  <c r="BN74" i="10"/>
  <c r="BO72" i="10"/>
  <c r="BJ40" i="9"/>
  <c r="BJ79" i="9" s="1"/>
  <c r="BK13" i="9"/>
  <c r="BL42" i="9"/>
  <c r="BK70" i="9"/>
  <c r="BN78" i="9"/>
  <c r="BO76" i="9"/>
  <c r="BN74" i="9"/>
  <c r="BO72" i="9"/>
  <c r="BM73" i="8"/>
  <c r="BL74" i="8"/>
  <c r="BM77" i="8"/>
  <c r="BL78" i="8"/>
  <c r="BH36" i="7"/>
  <c r="BI26" i="7"/>
  <c r="BQ21" i="6"/>
  <c r="BP24" i="6"/>
  <c r="J13" i="16" l="1"/>
  <c r="N13" i="16" s="1"/>
  <c r="AI16" i="5"/>
  <c r="AI37" i="5" s="1"/>
  <c r="AF37" i="5"/>
  <c r="BR44" i="6"/>
  <c r="BQ43" i="6"/>
  <c r="BI14" i="7"/>
  <c r="AA14" i="7" s="1"/>
  <c r="BH24" i="7"/>
  <c r="I12" i="12"/>
  <c r="I23" i="12" s="1"/>
  <c r="Z34" i="6"/>
  <c r="I21" i="12"/>
  <c r="F14" i="17"/>
  <c r="BS52" i="6"/>
  <c r="BS51" i="6" s="1"/>
  <c r="BD47" i="7"/>
  <c r="BC48" i="7"/>
  <c r="F22" i="12"/>
  <c r="BC44" i="7"/>
  <c r="BS46" i="6"/>
  <c r="BP72" i="10"/>
  <c r="BO74" i="10"/>
  <c r="BP76" i="10"/>
  <c r="BO78" i="10"/>
  <c r="BK40" i="10"/>
  <c r="BK79" i="10" s="1"/>
  <c r="BL13" i="10"/>
  <c r="BL70" i="10"/>
  <c r="BM42" i="10"/>
  <c r="BP72" i="9"/>
  <c r="BO74" i="9"/>
  <c r="BP76" i="9"/>
  <c r="BO78" i="9"/>
  <c r="BK40" i="9"/>
  <c r="BK79" i="9" s="1"/>
  <c r="BL13" i="9"/>
  <c r="BL70" i="9"/>
  <c r="BM42" i="9"/>
  <c r="BN77" i="8"/>
  <c r="BM78" i="8"/>
  <c r="BN73" i="8"/>
  <c r="BM74" i="8"/>
  <c r="BJ26" i="7"/>
  <c r="BI36" i="7"/>
  <c r="BR21" i="6"/>
  <c r="BQ24" i="6"/>
  <c r="O43" i="7"/>
  <c r="O45" i="7" s="1"/>
  <c r="O49" i="7" s="1"/>
  <c r="N43" i="7"/>
  <c r="N45" i="7" s="1"/>
  <c r="N49" i="7" s="1"/>
  <c r="M43" i="7"/>
  <c r="M45" i="7" s="1"/>
  <c r="M49" i="7" s="1"/>
  <c r="L43" i="7"/>
  <c r="L45" i="7" s="1"/>
  <c r="L49" i="7" s="1"/>
  <c r="K43" i="7"/>
  <c r="K45" i="7" s="1"/>
  <c r="K49" i="7" s="1"/>
  <c r="J43" i="7"/>
  <c r="J45" i="7" s="1"/>
  <c r="J49" i="7" s="1"/>
  <c r="I43" i="7"/>
  <c r="I45" i="7" s="1"/>
  <c r="I49" i="7" s="1"/>
  <c r="H43" i="7"/>
  <c r="H45" i="7" s="1"/>
  <c r="H49" i="7" s="1"/>
  <c r="G43" i="7"/>
  <c r="G45" i="7" s="1"/>
  <c r="G49" i="7" s="1"/>
  <c r="BJ26" i="6"/>
  <c r="AC14" i="7" l="1"/>
  <c r="AC24" i="7" s="1"/>
  <c r="AA24" i="7"/>
  <c r="BS44" i="6"/>
  <c r="BR43" i="6"/>
  <c r="BJ14" i="7"/>
  <c r="BI24" i="7"/>
  <c r="F53" i="5"/>
  <c r="F43" i="7"/>
  <c r="F45" i="7" s="1"/>
  <c r="F49" i="7" s="1"/>
  <c r="BJ33" i="6"/>
  <c r="BK26" i="6"/>
  <c r="F22" i="17"/>
  <c r="BE47" i="7"/>
  <c r="BD48" i="7"/>
  <c r="BT52" i="6"/>
  <c r="BT51" i="6" s="1"/>
  <c r="F25" i="17"/>
  <c r="BT46" i="6"/>
  <c r="BD44" i="7"/>
  <c r="BM70" i="10"/>
  <c r="BN42" i="10"/>
  <c r="BL40" i="10"/>
  <c r="BL79" i="10" s="1"/>
  <c r="BM13" i="10"/>
  <c r="BP78" i="10"/>
  <c r="BQ76" i="10"/>
  <c r="BR76" i="10" s="1"/>
  <c r="BP74" i="10"/>
  <c r="BQ72" i="10"/>
  <c r="BR72" i="10" s="1"/>
  <c r="BM70" i="9"/>
  <c r="BN42" i="9"/>
  <c r="BL40" i="9"/>
  <c r="BL79" i="9" s="1"/>
  <c r="BM13" i="9"/>
  <c r="BP78" i="9"/>
  <c r="BQ76" i="9"/>
  <c r="BP74" i="9"/>
  <c r="BQ72" i="9"/>
  <c r="BO73" i="8"/>
  <c r="BN74" i="8"/>
  <c r="BO77" i="8"/>
  <c r="BN78" i="8"/>
  <c r="BJ36" i="7"/>
  <c r="BK26" i="7"/>
  <c r="BS21" i="6"/>
  <c r="BR24" i="6"/>
  <c r="BW36" i="5"/>
  <c r="BX36" i="5" s="1"/>
  <c r="BY36" i="5" s="1"/>
  <c r="BZ36" i="5" s="1"/>
  <c r="CA36" i="5" s="1"/>
  <c r="CB36" i="5" s="1"/>
  <c r="CC36" i="5" s="1"/>
  <c r="CD36" i="5" s="1"/>
  <c r="CE36" i="5" s="1"/>
  <c r="CF36" i="5" s="1"/>
  <c r="CG36" i="5" s="1"/>
  <c r="CH36" i="5" s="1"/>
  <c r="CI36" i="5" s="1"/>
  <c r="CJ36" i="5" s="1"/>
  <c r="CK36" i="5" s="1"/>
  <c r="BW50" i="5"/>
  <c r="BX50" i="5" s="1"/>
  <c r="BY50" i="5" s="1"/>
  <c r="BZ50" i="5" s="1"/>
  <c r="CA50" i="5" s="1"/>
  <c r="CB50" i="5" s="1"/>
  <c r="CC50" i="5" s="1"/>
  <c r="CD50" i="5" s="1"/>
  <c r="CE50" i="5" s="1"/>
  <c r="CF50" i="5" s="1"/>
  <c r="CG50" i="5" s="1"/>
  <c r="CH50" i="5" s="1"/>
  <c r="CI50" i="5" s="1"/>
  <c r="CJ50" i="5" s="1"/>
  <c r="CK50" i="5" s="1"/>
  <c r="BV44" i="5"/>
  <c r="BW44" i="5" s="1"/>
  <c r="BX44" i="5" s="1"/>
  <c r="BY44" i="5" s="1"/>
  <c r="BZ44" i="5" s="1"/>
  <c r="CA44" i="5" s="1"/>
  <c r="CB44" i="5" s="1"/>
  <c r="CC44" i="5" s="1"/>
  <c r="CD44" i="5" s="1"/>
  <c r="CE44" i="5" s="1"/>
  <c r="CF44" i="5" s="1"/>
  <c r="CG44" i="5" s="1"/>
  <c r="CH44" i="5" s="1"/>
  <c r="CI44" i="5" s="1"/>
  <c r="CJ44" i="5" s="1"/>
  <c r="CK44" i="5" s="1"/>
  <c r="F44" i="5"/>
  <c r="BV41" i="5"/>
  <c r="BW41" i="5" s="1"/>
  <c r="BX41" i="5" s="1"/>
  <c r="BY41" i="5" s="1"/>
  <c r="BZ41" i="5" s="1"/>
  <c r="CA41" i="5" s="1"/>
  <c r="CB41" i="5" s="1"/>
  <c r="CC41" i="5" s="1"/>
  <c r="CD41" i="5" s="1"/>
  <c r="CE41" i="5" s="1"/>
  <c r="CF41" i="5" s="1"/>
  <c r="CG41" i="5" s="1"/>
  <c r="CH41" i="5" s="1"/>
  <c r="CI41" i="5" s="1"/>
  <c r="CJ41" i="5" s="1"/>
  <c r="CK41" i="5" s="1"/>
  <c r="F41" i="5"/>
  <c r="BV45" i="5"/>
  <c r="BW45" i="5" s="1"/>
  <c r="BX45" i="5" s="1"/>
  <c r="BY45" i="5" s="1"/>
  <c r="BZ45" i="5" s="1"/>
  <c r="CA45" i="5" s="1"/>
  <c r="CB45" i="5" s="1"/>
  <c r="CC45" i="5" s="1"/>
  <c r="CD45" i="5" s="1"/>
  <c r="CE45" i="5" s="1"/>
  <c r="CF45" i="5" s="1"/>
  <c r="CG45" i="5" s="1"/>
  <c r="CH45" i="5" s="1"/>
  <c r="CI45" i="5" s="1"/>
  <c r="CJ45" i="5" s="1"/>
  <c r="CK45" i="5" s="1"/>
  <c r="F42" i="5"/>
  <c r="BV42" i="5"/>
  <c r="BW42" i="5" s="1"/>
  <c r="BX42" i="5" s="1"/>
  <c r="BY42" i="5" s="1"/>
  <c r="BZ42" i="5" s="1"/>
  <c r="CA42" i="5" s="1"/>
  <c r="CB42" i="5" s="1"/>
  <c r="CC42" i="5" s="1"/>
  <c r="CD42" i="5" s="1"/>
  <c r="CE42" i="5" s="1"/>
  <c r="CF42" i="5" s="1"/>
  <c r="CG42" i="5" s="1"/>
  <c r="CH42" i="5" s="1"/>
  <c r="CI42" i="5" s="1"/>
  <c r="CJ42" i="5" s="1"/>
  <c r="CK42" i="5" s="1"/>
  <c r="BV43" i="5"/>
  <c r="BW43" i="5" s="1"/>
  <c r="BX43" i="5" s="1"/>
  <c r="BY43" i="5" s="1"/>
  <c r="BZ43" i="5" s="1"/>
  <c r="CA43" i="5" s="1"/>
  <c r="CB43" i="5" s="1"/>
  <c r="CC43" i="5" s="1"/>
  <c r="CD43" i="5" s="1"/>
  <c r="CE43" i="5" s="1"/>
  <c r="CF43" i="5" s="1"/>
  <c r="CG43" i="5" s="1"/>
  <c r="CH43" i="5" s="1"/>
  <c r="CI43" i="5" s="1"/>
  <c r="CJ43" i="5" s="1"/>
  <c r="CK43" i="5" s="1"/>
  <c r="BV49" i="5"/>
  <c r="BW49" i="5" s="1"/>
  <c r="BX49" i="5" s="1"/>
  <c r="BY49" i="5" s="1"/>
  <c r="BZ49" i="5" s="1"/>
  <c r="CA49" i="5" s="1"/>
  <c r="CB49" i="5" s="1"/>
  <c r="CC49" i="5" s="1"/>
  <c r="CD49" i="5" s="1"/>
  <c r="CE49" i="5" s="1"/>
  <c r="CF49" i="5" s="1"/>
  <c r="CG49" i="5" s="1"/>
  <c r="CH49" i="5" s="1"/>
  <c r="CI49" i="5" s="1"/>
  <c r="CJ49" i="5" s="1"/>
  <c r="CK49" i="5" s="1"/>
  <c r="AG36" i="5" l="1"/>
  <c r="AI15" i="5"/>
  <c r="AG30" i="5"/>
  <c r="AF36" i="5"/>
  <c r="AF51" i="5" s="1"/>
  <c r="I11" i="12" s="1"/>
  <c r="I22" i="12" s="1"/>
  <c r="BS76" i="10"/>
  <c r="BS78" i="10" s="1"/>
  <c r="BR78" i="10"/>
  <c r="BR74" i="10"/>
  <c r="BS72" i="10"/>
  <c r="BS74" i="10" s="1"/>
  <c r="BT44" i="6"/>
  <c r="BS43" i="6"/>
  <c r="BK14" i="7"/>
  <c r="BJ24" i="7"/>
  <c r="Z43" i="7"/>
  <c r="F51" i="5"/>
  <c r="D43" i="7"/>
  <c r="D45" i="7" s="1"/>
  <c r="BB43" i="7"/>
  <c r="BB45" i="7" s="1"/>
  <c r="BU52" i="6"/>
  <c r="BU51" i="6" s="1"/>
  <c r="BF47" i="7"/>
  <c r="BE48" i="7"/>
  <c r="BK33" i="6"/>
  <c r="BL26" i="6"/>
  <c r="BE44" i="7"/>
  <c r="BU46" i="6"/>
  <c r="AA72" i="10"/>
  <c r="BQ74" i="10"/>
  <c r="AA76" i="10"/>
  <c r="BQ78" i="10"/>
  <c r="BM40" i="10"/>
  <c r="BM79" i="10" s="1"/>
  <c r="BN13" i="10"/>
  <c r="BN70" i="10"/>
  <c r="BO42" i="10"/>
  <c r="BR72" i="9"/>
  <c r="BQ74" i="9"/>
  <c r="BR76" i="9"/>
  <c r="BQ78" i="9"/>
  <c r="BM40" i="9"/>
  <c r="BM79" i="9" s="1"/>
  <c r="BN13" i="9"/>
  <c r="BN70" i="9"/>
  <c r="BO42" i="9"/>
  <c r="BP77" i="8"/>
  <c r="BQ77" i="8" s="1"/>
  <c r="BR77" i="8" s="1"/>
  <c r="BS77" i="8" s="1"/>
  <c r="BO78" i="8"/>
  <c r="BP73" i="8"/>
  <c r="BQ73" i="8" s="1"/>
  <c r="BR73" i="8" s="1"/>
  <c r="BS73" i="8" s="1"/>
  <c r="BO74" i="8"/>
  <c r="BL26" i="7"/>
  <c r="BK36" i="7"/>
  <c r="BT21" i="6"/>
  <c r="BS24" i="6"/>
  <c r="AI36" i="5" l="1"/>
  <c r="AI51" i="5" s="1"/>
  <c r="M11" i="12" s="1"/>
  <c r="M22" i="12" s="1"/>
  <c r="AI30" i="5"/>
  <c r="J12" i="16"/>
  <c r="AG51" i="5"/>
  <c r="J11" i="12" s="1"/>
  <c r="J22" i="12" s="1"/>
  <c r="BS74" i="8"/>
  <c r="BR74" i="8"/>
  <c r="BS78" i="8"/>
  <c r="BR78" i="8"/>
  <c r="AC72" i="10"/>
  <c r="AC74" i="10" s="1"/>
  <c r="AA74" i="10"/>
  <c r="L90" i="16"/>
  <c r="N90" i="16" s="1"/>
  <c r="AC76" i="10"/>
  <c r="AC78" i="10" s="1"/>
  <c r="AA78" i="10"/>
  <c r="L92" i="16"/>
  <c r="BU44" i="6"/>
  <c r="BT43" i="6"/>
  <c r="BL14" i="7"/>
  <c r="BK24" i="7"/>
  <c r="Z45" i="7"/>
  <c r="BC43" i="7"/>
  <c r="BC45" i="7" s="1"/>
  <c r="BM26" i="6"/>
  <c r="BL33" i="6"/>
  <c r="BG47" i="7"/>
  <c r="BF48" i="7"/>
  <c r="BV52" i="6"/>
  <c r="BV46" i="6"/>
  <c r="BW46" i="6" s="1"/>
  <c r="BX46" i="6" s="1"/>
  <c r="BY46" i="6" s="1"/>
  <c r="BF44" i="7"/>
  <c r="BO70" i="10"/>
  <c r="BP42" i="10"/>
  <c r="BN40" i="10"/>
  <c r="BN79" i="10" s="1"/>
  <c r="BO13" i="10"/>
  <c r="BO70" i="9"/>
  <c r="BP42" i="9"/>
  <c r="BN40" i="9"/>
  <c r="BN79" i="9" s="1"/>
  <c r="BO13" i="9"/>
  <c r="BR78" i="9"/>
  <c r="BS76" i="9"/>
  <c r="BS78" i="9" s="1"/>
  <c r="BR74" i="9"/>
  <c r="BS72" i="9"/>
  <c r="BS74" i="9" s="1"/>
  <c r="BP74" i="8"/>
  <c r="BP78" i="8"/>
  <c r="BL36" i="7"/>
  <c r="BM26" i="7"/>
  <c r="AA26" i="7" s="1"/>
  <c r="BU21" i="6"/>
  <c r="BT24" i="6"/>
  <c r="G6" i="17"/>
  <c r="A32" i="17"/>
  <c r="A39" i="12"/>
  <c r="A38" i="12"/>
  <c r="N19" i="16"/>
  <c r="M30" i="16" l="1"/>
  <c r="M94" i="16" s="1"/>
  <c r="N12" i="16"/>
  <c r="J94" i="16"/>
  <c r="AC51" i="6"/>
  <c r="BV51" i="6"/>
  <c r="BV44" i="6"/>
  <c r="BU43" i="6"/>
  <c r="BM14" i="7"/>
  <c r="BL24" i="7"/>
  <c r="AA36" i="7"/>
  <c r="J18" i="12" s="1"/>
  <c r="I14" i="12"/>
  <c r="I25" i="12" s="1"/>
  <c r="Z49" i="7"/>
  <c r="BD43" i="7"/>
  <c r="BE43" i="7" s="1"/>
  <c r="BW52" i="6"/>
  <c r="BH47" i="7"/>
  <c r="BG48" i="7"/>
  <c r="BN26" i="6"/>
  <c r="BM33" i="6"/>
  <c r="AC26" i="7"/>
  <c r="BG44" i="7"/>
  <c r="BO40" i="10"/>
  <c r="BO79" i="10" s="1"/>
  <c r="BP13" i="10"/>
  <c r="BP70" i="10"/>
  <c r="BQ42" i="10"/>
  <c r="BR42" i="10" s="1"/>
  <c r="BO40" i="9"/>
  <c r="BO79" i="9" s="1"/>
  <c r="BP13" i="9"/>
  <c r="BP70" i="9"/>
  <c r="BQ42" i="9"/>
  <c r="AA77" i="8"/>
  <c r="BQ78" i="8"/>
  <c r="AA73" i="8"/>
  <c r="BQ74" i="8"/>
  <c r="BN26" i="7"/>
  <c r="BO26" i="7" s="1"/>
  <c r="BP26" i="7" s="1"/>
  <c r="BM36" i="7"/>
  <c r="BV21" i="6"/>
  <c r="BU24" i="6"/>
  <c r="BW51" i="6" l="1"/>
  <c r="BX52" i="6"/>
  <c r="K46" i="16"/>
  <c r="BW21" i="6"/>
  <c r="BX21" i="6" s="1"/>
  <c r="BR70" i="10"/>
  <c r="BS42" i="10"/>
  <c r="BS70" i="10" s="1"/>
  <c r="AA42" i="10"/>
  <c r="L91" i="16"/>
  <c r="N91" i="16" s="1"/>
  <c r="AC73" i="8"/>
  <c r="AC74" i="8" s="1"/>
  <c r="J33" i="12"/>
  <c r="AA74" i="8"/>
  <c r="L93" i="16"/>
  <c r="N93" i="16" s="1"/>
  <c r="AA78" i="8"/>
  <c r="AC77" i="8"/>
  <c r="AC78" i="8" s="1"/>
  <c r="BW44" i="6"/>
  <c r="BX44" i="6" s="1"/>
  <c r="BV43" i="6"/>
  <c r="BN14" i="7"/>
  <c r="BO14" i="7" s="1"/>
  <c r="BP14" i="7" s="1"/>
  <c r="BM24" i="7"/>
  <c r="AC21" i="6"/>
  <c r="AC24" i="6" s="1"/>
  <c r="AC36" i="7"/>
  <c r="BD45" i="7"/>
  <c r="BF43" i="7"/>
  <c r="BE45" i="7"/>
  <c r="BI47" i="7"/>
  <c r="BH48" i="7"/>
  <c r="BO26" i="6"/>
  <c r="BN33" i="6"/>
  <c r="BH44" i="7"/>
  <c r="BQ70" i="10"/>
  <c r="BP40" i="10"/>
  <c r="BP79" i="10" s="1"/>
  <c r="BQ13" i="10"/>
  <c r="BR13" i="10" s="1"/>
  <c r="BQ70" i="9"/>
  <c r="BR42" i="9"/>
  <c r="BP40" i="9"/>
  <c r="BP79" i="9" s="1"/>
  <c r="BQ13" i="9"/>
  <c r="BN36" i="7"/>
  <c r="BV24" i="6"/>
  <c r="BY44" i="6" l="1"/>
  <c r="BY43" i="6" s="1"/>
  <c r="BX43" i="6"/>
  <c r="BY21" i="6"/>
  <c r="BX24" i="6"/>
  <c r="BY52" i="6"/>
  <c r="BY51" i="6" s="1"/>
  <c r="BX51" i="6"/>
  <c r="BS13" i="10"/>
  <c r="BS40" i="10" s="1"/>
  <c r="BR40" i="10"/>
  <c r="BR79" i="10" s="1"/>
  <c r="AA13" i="10"/>
  <c r="AC42" i="10"/>
  <c r="AC70" i="10" s="1"/>
  <c r="AA70" i="10"/>
  <c r="L59" i="16"/>
  <c r="BW43" i="6"/>
  <c r="BN24" i="7"/>
  <c r="M18" i="12"/>
  <c r="M12" i="12"/>
  <c r="J12" i="12"/>
  <c r="AA60" i="6"/>
  <c r="BP26" i="6"/>
  <c r="AA26" i="6" s="1"/>
  <c r="BO33" i="6"/>
  <c r="BG43" i="7"/>
  <c r="BF45" i="7"/>
  <c r="BJ47" i="7"/>
  <c r="BI48" i="7"/>
  <c r="BI44" i="7"/>
  <c r="BQ40" i="10"/>
  <c r="BQ79" i="10" s="1"/>
  <c r="BQ40" i="9"/>
  <c r="BQ79" i="9" s="1"/>
  <c r="BR13" i="9"/>
  <c r="BR70" i="9"/>
  <c r="BS42" i="9"/>
  <c r="BS70" i="9" s="1"/>
  <c r="BP36" i="7"/>
  <c r="BO36" i="7"/>
  <c r="BW24" i="6"/>
  <c r="Y5" i="7"/>
  <c r="AA33" i="6" l="1"/>
  <c r="AC26" i="6"/>
  <c r="AC33" i="6" s="1"/>
  <c r="AC34" i="6" s="1"/>
  <c r="AA40" i="10"/>
  <c r="AA79" i="10" s="1"/>
  <c r="J20" i="12" s="1"/>
  <c r="AC13" i="10"/>
  <c r="AC40" i="10" s="1"/>
  <c r="AC79" i="10" s="1"/>
  <c r="M20" i="12" s="1"/>
  <c r="BP24" i="7"/>
  <c r="BO24" i="7"/>
  <c r="BH43" i="7"/>
  <c r="BG45" i="7"/>
  <c r="BK47" i="7"/>
  <c r="BJ48" i="7"/>
  <c r="BQ26" i="6"/>
  <c r="BP33" i="6"/>
  <c r="BJ44" i="7"/>
  <c r="BS79" i="10"/>
  <c r="BR40" i="9"/>
  <c r="BR79" i="9" s="1"/>
  <c r="BS13" i="9"/>
  <c r="BS40" i="9" s="1"/>
  <c r="BS79" i="9" s="1"/>
  <c r="BY24" i="6"/>
  <c r="AA34" i="6" l="1"/>
  <c r="AA62" i="6"/>
  <c r="BL47" i="7"/>
  <c r="BK48" i="7"/>
  <c r="BR26" i="6"/>
  <c r="BQ33" i="6"/>
  <c r="BI43" i="7"/>
  <c r="BH45" i="7"/>
  <c r="BK44" i="7"/>
  <c r="D19" i="7"/>
  <c r="D15" i="7"/>
  <c r="BJ43" i="7" l="1"/>
  <c r="BI45" i="7"/>
  <c r="BS26" i="6"/>
  <c r="BR33" i="6"/>
  <c r="BM47" i="7"/>
  <c r="BL48" i="7"/>
  <c r="BL44" i="7"/>
  <c r="BK43" i="7" l="1"/>
  <c r="BJ45" i="7"/>
  <c r="BT26" i="6"/>
  <c r="BS33" i="6"/>
  <c r="BN47" i="7"/>
  <c r="BM48" i="7"/>
  <c r="BM44" i="7"/>
  <c r="BK45" i="7" l="1"/>
  <c r="BL43" i="7"/>
  <c r="BO47" i="7"/>
  <c r="BN48" i="7"/>
  <c r="BU26" i="6"/>
  <c r="BT33" i="6"/>
  <c r="BN44" i="7"/>
  <c r="AA47" i="7" l="1"/>
  <c r="AC47" i="7" s="1"/>
  <c r="AC48" i="7" s="1"/>
  <c r="M19" i="12" s="1"/>
  <c r="BP47" i="7"/>
  <c r="BP48" i="7" s="1"/>
  <c r="BL45" i="7"/>
  <c r="BM43" i="7"/>
  <c r="BV26" i="6"/>
  <c r="K42" i="16" s="1"/>
  <c r="BU33" i="6"/>
  <c r="BO48" i="7"/>
  <c r="BO44" i="7"/>
  <c r="AA48" i="7" l="1"/>
  <c r="J19" i="12" s="1"/>
  <c r="AA44" i="7"/>
  <c r="AC44" i="7" s="1"/>
  <c r="BP44" i="7"/>
  <c r="BM45" i="7"/>
  <c r="BN43" i="7"/>
  <c r="C70" i="8"/>
  <c r="C79" i="8" s="1"/>
  <c r="K94" i="16"/>
  <c r="BW26" i="6"/>
  <c r="BX26" i="6" s="1"/>
  <c r="BV33" i="6"/>
  <c r="CO58" i="16"/>
  <c r="CO60" i="16"/>
  <c r="CO63" i="16"/>
  <c r="CO64" i="16"/>
  <c r="CO88" i="16"/>
  <c r="BY26" i="6" l="1"/>
  <c r="BY33" i="6" s="1"/>
  <c r="BX33" i="6"/>
  <c r="BN45" i="7"/>
  <c r="BO43" i="7"/>
  <c r="C61" i="14"/>
  <c r="F61" i="14" s="1"/>
  <c r="F72" i="14" s="1"/>
  <c r="F81" i="14" s="1"/>
  <c r="Y59" i="8"/>
  <c r="Y70" i="8" s="1"/>
  <c r="Y79" i="8" s="1"/>
  <c r="F15" i="12" s="1"/>
  <c r="M17" i="12"/>
  <c r="M23" i="12" s="1"/>
  <c r="J17" i="12"/>
  <c r="J23" i="12" s="1"/>
  <c r="BW33" i="6"/>
  <c r="CO87" i="16"/>
  <c r="CO85" i="16"/>
  <c r="CO83" i="16"/>
  <c r="CO81" i="16"/>
  <c r="CO79" i="16"/>
  <c r="CO77" i="16"/>
  <c r="CO73" i="16"/>
  <c r="CO71" i="16"/>
  <c r="CO69" i="16"/>
  <c r="CO67" i="16"/>
  <c r="CO65" i="16"/>
  <c r="CO62" i="16"/>
  <c r="CO52" i="16"/>
  <c r="CO48" i="16"/>
  <c r="CO46" i="16"/>
  <c r="CO44" i="16"/>
  <c r="CO42" i="16"/>
  <c r="CO40" i="16"/>
  <c r="CO38" i="16"/>
  <c r="CO36" i="16"/>
  <c r="CO34" i="16"/>
  <c r="CO31" i="16"/>
  <c r="CO28" i="16"/>
  <c r="CO21" i="16"/>
  <c r="CO18" i="16"/>
  <c r="CO15" i="16"/>
  <c r="CO92" i="16"/>
  <c r="CO90" i="16"/>
  <c r="CO59" i="16"/>
  <c r="CO57" i="16"/>
  <c r="CO55" i="16"/>
  <c r="CO51" i="16"/>
  <c r="CO86" i="16"/>
  <c r="CO84" i="16"/>
  <c r="CO82" i="16"/>
  <c r="CO80" i="16"/>
  <c r="CO78" i="16"/>
  <c r="CO74" i="16"/>
  <c r="CO72" i="16"/>
  <c r="CO70" i="16"/>
  <c r="CO68" i="16"/>
  <c r="CO66" i="16"/>
  <c r="CO61" i="16"/>
  <c r="CO50" i="16"/>
  <c r="CO47" i="16"/>
  <c r="CO45" i="16"/>
  <c r="CO43" i="16"/>
  <c r="CO41" i="16"/>
  <c r="CO37" i="16"/>
  <c r="CO33" i="16"/>
  <c r="CO30" i="16"/>
  <c r="CO20" i="16"/>
  <c r="CO16" i="16"/>
  <c r="CO13" i="16"/>
  <c r="CO93" i="16"/>
  <c r="CO91" i="16"/>
  <c r="CO56" i="16"/>
  <c r="CO54" i="16"/>
  <c r="CO49" i="16"/>
  <c r="BP43" i="7" l="1"/>
  <c r="BO45" i="7"/>
  <c r="C72" i="14"/>
  <c r="C81" i="14" s="1"/>
  <c r="M21" i="12"/>
  <c r="J21" i="12"/>
  <c r="BP45" i="7" l="1"/>
  <c r="AA43" i="7"/>
  <c r="F26" i="12"/>
  <c r="F15" i="17"/>
  <c r="F16" i="12"/>
  <c r="G70" i="8"/>
  <c r="G79" i="8" s="1"/>
  <c r="I70" i="8"/>
  <c r="I79" i="8" s="1"/>
  <c r="K70" i="8"/>
  <c r="K79" i="8" s="1"/>
  <c r="M70" i="8"/>
  <c r="M79" i="8" s="1"/>
  <c r="O70" i="8"/>
  <c r="O79" i="8" s="1"/>
  <c r="H70" i="8"/>
  <c r="H79" i="8" s="1"/>
  <c r="J70" i="8"/>
  <c r="J79" i="8" s="1"/>
  <c r="L70" i="8"/>
  <c r="L79" i="8" s="1"/>
  <c r="N70" i="8"/>
  <c r="N79" i="8" s="1"/>
  <c r="P70" i="8"/>
  <c r="P79" i="8" s="1"/>
  <c r="R70" i="8"/>
  <c r="R79" i="8" s="1"/>
  <c r="AA45" i="7" l="1"/>
  <c r="AC43" i="7"/>
  <c r="AC45" i="7" s="1"/>
  <c r="Q70" i="8"/>
  <c r="Q79" i="8" s="1"/>
  <c r="Z59" i="8"/>
  <c r="F16" i="17"/>
  <c r="F26" i="17"/>
  <c r="F27" i="12"/>
  <c r="D59" i="8"/>
  <c r="D70" i="8" s="1"/>
  <c r="D79" i="8" s="1"/>
  <c r="F70" i="8"/>
  <c r="F79" i="8" s="1"/>
  <c r="BE59" i="8"/>
  <c r="CP13" i="16"/>
  <c r="CQ13" i="16" s="1"/>
  <c r="CR13" i="16" s="1"/>
  <c r="CP20" i="16"/>
  <c r="CQ20" i="16" s="1"/>
  <c r="CR20" i="16" s="1"/>
  <c r="CP37" i="16"/>
  <c r="CQ37" i="16" s="1"/>
  <c r="CR37" i="16" s="1"/>
  <c r="CP77" i="16"/>
  <c r="CQ77" i="16" s="1"/>
  <c r="CP87" i="16"/>
  <c r="CQ87" i="16" s="1"/>
  <c r="CP15" i="16"/>
  <c r="CQ15" i="16" s="1"/>
  <c r="CR15" i="16" s="1"/>
  <c r="CP21" i="16"/>
  <c r="CQ21" i="16" s="1"/>
  <c r="CR21" i="16" s="1"/>
  <c r="CP78" i="16"/>
  <c r="CQ78" i="16" s="1"/>
  <c r="CR78" i="16" s="1"/>
  <c r="CP86" i="16"/>
  <c r="CQ86" i="16" s="1"/>
  <c r="CR86" i="16" s="1"/>
  <c r="CS86" i="16" s="1"/>
  <c r="CT86" i="16" s="1"/>
  <c r="CU86" i="16" s="1"/>
  <c r="CP16" i="16"/>
  <c r="CQ16" i="16" s="1"/>
  <c r="CR16" i="16" s="1"/>
  <c r="CP74" i="16"/>
  <c r="CQ74" i="16" s="1"/>
  <c r="CP18" i="16"/>
  <c r="CQ18" i="16" s="1"/>
  <c r="CR18" i="16" s="1"/>
  <c r="CP28" i="16"/>
  <c r="CQ28" i="16" s="1"/>
  <c r="CR28" i="16" s="1"/>
  <c r="CP62" i="16"/>
  <c r="CQ62" i="16" s="1"/>
  <c r="CR62" i="16" s="1"/>
  <c r="A33" i="12" l="1"/>
  <c r="AR30" i="18"/>
  <c r="AH8" i="5"/>
  <c r="M14" i="12"/>
  <c r="M25" i="12" s="1"/>
  <c r="AC49" i="7"/>
  <c r="AA49" i="7"/>
  <c r="J14" i="12"/>
  <c r="J25" i="12" s="1"/>
  <c r="C11" i="14"/>
  <c r="G22" i="12"/>
  <c r="G22" i="17" s="1"/>
  <c r="L11" i="12"/>
  <c r="L22" i="12"/>
  <c r="AI8" i="5"/>
  <c r="F27" i="17"/>
  <c r="AA9" i="10"/>
  <c r="L20" i="12"/>
  <c r="G21" i="12"/>
  <c r="G21" i="17" s="1"/>
  <c r="AA11" i="6"/>
  <c r="G12" i="12"/>
  <c r="G12" i="17" s="1"/>
  <c r="G20" i="12"/>
  <c r="G20" i="17" s="1"/>
  <c r="G18" i="12"/>
  <c r="G18" i="17" s="1"/>
  <c r="G13" i="12"/>
  <c r="G13" i="17" s="1"/>
  <c r="G23" i="12"/>
  <c r="G23" i="17" s="1"/>
  <c r="D11" i="14"/>
  <c r="AC9" i="10"/>
  <c r="AA9" i="7"/>
  <c r="E11" i="14"/>
  <c r="AA9" i="9"/>
  <c r="G11" i="12"/>
  <c r="G11" i="17" s="1"/>
  <c r="G24" i="12"/>
  <c r="G24" i="17" s="1"/>
  <c r="G17" i="12"/>
  <c r="G17" i="17" s="1"/>
  <c r="AC9" i="9"/>
  <c r="L12" i="12"/>
  <c r="L18" i="12"/>
  <c r="AA9" i="8"/>
  <c r="L17" i="12"/>
  <c r="F11" i="14"/>
  <c r="AC11" i="6"/>
  <c r="L23" i="12"/>
  <c r="L21" i="12"/>
  <c r="G15" i="12"/>
  <c r="G15" i="17" s="1"/>
  <c r="G16" i="12"/>
  <c r="G16" i="17" s="1"/>
  <c r="G26" i="12"/>
  <c r="G26" i="17" s="1"/>
  <c r="BF59" i="8"/>
  <c r="BE70" i="8"/>
  <c r="CP64" i="16"/>
  <c r="CP63" i="16"/>
  <c r="CP60" i="16"/>
  <c r="BG59" i="8" l="1"/>
  <c r="BF70" i="8"/>
  <c r="CP46" i="16"/>
  <c r="CQ46" i="16" s="1"/>
  <c r="CR46" i="16" s="1"/>
  <c r="CP36" i="16"/>
  <c r="CQ36" i="16" s="1"/>
  <c r="CR36" i="16" s="1"/>
  <c r="CS36" i="16" s="1"/>
  <c r="CT36" i="16" s="1"/>
  <c r="CU36" i="16" s="1"/>
  <c r="CP43" i="16"/>
  <c r="CQ43" i="16" s="1"/>
  <c r="CR43" i="16" s="1"/>
  <c r="CP47" i="16"/>
  <c r="CQ47" i="16" s="1"/>
  <c r="CR47" i="16" s="1"/>
  <c r="CP57" i="16"/>
  <c r="CP68" i="16"/>
  <c r="CQ68" i="16" s="1"/>
  <c r="CR68" i="16" s="1"/>
  <c r="CP80" i="16"/>
  <c r="CQ80" i="16" s="1"/>
  <c r="CR80" i="16" s="1"/>
  <c r="CP93" i="16"/>
  <c r="CQ93" i="16" s="1"/>
  <c r="CR93" i="16" s="1"/>
  <c r="CP56" i="16"/>
  <c r="CQ56" i="16" s="1"/>
  <c r="CR56" i="16" s="1"/>
  <c r="CS56" i="16" s="1"/>
  <c r="CT56" i="16" s="1"/>
  <c r="CU56" i="16" s="1"/>
  <c r="CP67" i="16"/>
  <c r="CQ67" i="16" s="1"/>
  <c r="CR67" i="16" s="1"/>
  <c r="CP91" i="16"/>
  <c r="CQ91" i="16" s="1"/>
  <c r="CR91" i="16" s="1"/>
  <c r="CP33" i="16"/>
  <c r="CP41" i="16"/>
  <c r="CQ41" i="16" s="1"/>
  <c r="CR41" i="16" s="1"/>
  <c r="CP45" i="16"/>
  <c r="CQ45" i="16" s="1"/>
  <c r="CR45" i="16" s="1"/>
  <c r="CP55" i="16"/>
  <c r="CP59" i="16"/>
  <c r="CP61" i="16"/>
  <c r="CQ61" i="16" s="1"/>
  <c r="CR61" i="16" s="1"/>
  <c r="CP66" i="16"/>
  <c r="CQ66" i="16" s="1"/>
  <c r="CR66" i="16" s="1"/>
  <c r="CS66" i="16" s="1"/>
  <c r="CT66" i="16" s="1"/>
  <c r="CU66" i="16" s="1"/>
  <c r="CP70" i="16"/>
  <c r="CQ70" i="16" s="1"/>
  <c r="CP84" i="16"/>
  <c r="CQ84" i="16" s="1"/>
  <c r="CR84" i="16" s="1"/>
  <c r="CS84" i="16" s="1"/>
  <c r="CT84" i="16" s="1"/>
  <c r="CU84" i="16" s="1"/>
  <c r="CP42" i="16"/>
  <c r="CQ42" i="16" s="1"/>
  <c r="CR42" i="16" s="1"/>
  <c r="CP30" i="16"/>
  <c r="CP44" i="16"/>
  <c r="CQ44" i="16" s="1"/>
  <c r="CR44" i="16" s="1"/>
  <c r="CP48" i="16"/>
  <c r="CQ48" i="16" s="1"/>
  <c r="CR48" i="16" s="1"/>
  <c r="CP58" i="16"/>
  <c r="CQ58" i="16" s="1"/>
  <c r="CR58" i="16" s="1"/>
  <c r="CP65" i="16"/>
  <c r="CP69" i="16"/>
  <c r="CQ69" i="16" s="1"/>
  <c r="CR69" i="16" s="1"/>
  <c r="CP81" i="16"/>
  <c r="CQ81" i="16" s="1"/>
  <c r="BH59" i="8" l="1"/>
  <c r="BG70" i="8"/>
  <c r="CP72" i="16"/>
  <c r="CQ72" i="16" s="1"/>
  <c r="CR72" i="16" s="1"/>
  <c r="CP34" i="16"/>
  <c r="CQ34" i="16" s="1"/>
  <c r="CR34" i="16" s="1"/>
  <c r="CP31" i="16"/>
  <c r="CQ31" i="16" s="1"/>
  <c r="CR31" i="16" s="1"/>
  <c r="CP71" i="16"/>
  <c r="CQ71" i="16" s="1"/>
  <c r="CP82" i="16"/>
  <c r="CQ82" i="16" s="1"/>
  <c r="CR82" i="16" s="1"/>
  <c r="CP40" i="16"/>
  <c r="CQ40" i="16" s="1"/>
  <c r="CR40" i="16" s="1"/>
  <c r="CP92" i="16"/>
  <c r="CQ92" i="16" s="1"/>
  <c r="CP79" i="16"/>
  <c r="CQ79" i="16" s="1"/>
  <c r="CP83" i="16"/>
  <c r="CQ83" i="16" s="1"/>
  <c r="CP88" i="16"/>
  <c r="CQ88" i="16" s="1"/>
  <c r="CR88" i="16" s="1"/>
  <c r="CP38" i="16"/>
  <c r="CQ38" i="16" s="1"/>
  <c r="CR38" i="16" s="1"/>
  <c r="CP73" i="16"/>
  <c r="CQ73" i="16" s="1"/>
  <c r="CP85" i="16"/>
  <c r="CQ85" i="16" s="1"/>
  <c r="CR85" i="16" s="1"/>
  <c r="CP90" i="16"/>
  <c r="CQ90" i="16" s="1"/>
  <c r="BI59" i="8" l="1"/>
  <c r="BH70" i="8"/>
  <c r="BJ59" i="8" l="1"/>
  <c r="BI70" i="8"/>
  <c r="K13" i="12"/>
  <c r="K24" i="12" s="1"/>
  <c r="BK59" i="8" l="1"/>
  <c r="BJ70" i="8"/>
  <c r="AB70" i="8"/>
  <c r="AB79" i="8" s="1"/>
  <c r="K15" i="12" s="1"/>
  <c r="K26" i="12" s="1"/>
  <c r="BD13" i="8"/>
  <c r="D16" i="7"/>
  <c r="D18" i="7"/>
  <c r="AA88" i="8"/>
  <c r="AA86" i="8"/>
  <c r="BL59" i="8" l="1"/>
  <c r="BK70" i="8"/>
  <c r="D24" i="7"/>
  <c r="D49" i="7" s="1"/>
  <c r="K27" i="12"/>
  <c r="K16" i="12"/>
  <c r="BD40" i="8"/>
  <c r="BD79" i="8" s="1"/>
  <c r="BE13" i="8"/>
  <c r="CO12" i="16"/>
  <c r="CP12" i="16" s="1"/>
  <c r="CQ12" i="16" s="1"/>
  <c r="BM59" i="8" l="1"/>
  <c r="BL70" i="8"/>
  <c r="BF13" i="8"/>
  <c r="BE40" i="8"/>
  <c r="BE79" i="8" s="1"/>
  <c r="CP51" i="16"/>
  <c r="CQ51" i="16" s="1"/>
  <c r="CR51" i="16" s="1"/>
  <c r="CS51" i="16" s="1"/>
  <c r="CT51" i="16" s="1"/>
  <c r="CU51" i="16" s="1"/>
  <c r="CV51" i="16" s="1"/>
  <c r="N51" i="16"/>
  <c r="CR81" i="16"/>
  <c r="CP54" i="16"/>
  <c r="CQ54" i="16" s="1"/>
  <c r="CR54" i="16" s="1"/>
  <c r="CS54" i="16" s="1"/>
  <c r="CT54" i="16" s="1"/>
  <c r="CU54" i="16" s="1"/>
  <c r="CV54" i="16" s="1"/>
  <c r="N54" i="16"/>
  <c r="CQ55" i="16"/>
  <c r="CR55" i="16" s="1"/>
  <c r="CQ59" i="16"/>
  <c r="CR59" i="16" s="1"/>
  <c r="CS59" i="16" s="1"/>
  <c r="CT59" i="16" s="1"/>
  <c r="CU59" i="16" s="1"/>
  <c r="CV59" i="16" s="1"/>
  <c r="CQ57" i="16"/>
  <c r="CR57" i="16" s="1"/>
  <c r="CR74" i="16"/>
  <c r="CR83" i="16"/>
  <c r="CS83" i="16" s="1"/>
  <c r="CT83" i="16" s="1"/>
  <c r="CU83" i="16" s="1"/>
  <c r="CV83" i="16" s="1"/>
  <c r="CR90" i="16"/>
  <c r="CV86" i="16"/>
  <c r="N86" i="16"/>
  <c r="CV66" i="16"/>
  <c r="N66" i="16"/>
  <c r="CR70" i="16"/>
  <c r="CR77" i="16"/>
  <c r="CS77" i="16" s="1"/>
  <c r="CT77" i="16" s="1"/>
  <c r="CU77" i="16" s="1"/>
  <c r="CV77" i="16" s="1"/>
  <c r="N77" i="16"/>
  <c r="CV36" i="16"/>
  <c r="N36" i="16"/>
  <c r="CO39" i="16"/>
  <c r="CP39" i="16" s="1"/>
  <c r="CQ39" i="16" s="1"/>
  <c r="CR39" i="16" s="1"/>
  <c r="CP52" i="16"/>
  <c r="CQ52" i="16" s="1"/>
  <c r="CR52" i="16" s="1"/>
  <c r="CS52" i="16" s="1"/>
  <c r="CT52" i="16" s="1"/>
  <c r="CU52" i="16" s="1"/>
  <c r="CV52" i="16" s="1"/>
  <c r="N52" i="16"/>
  <c r="CQ63" i="16"/>
  <c r="CR63" i="16" s="1"/>
  <c r="CQ65" i="16"/>
  <c r="CR65" i="16" s="1"/>
  <c r="CQ64" i="16"/>
  <c r="CR64" i="16" s="1"/>
  <c r="CS64" i="16" s="1"/>
  <c r="CT64" i="16" s="1"/>
  <c r="CU64" i="16" s="1"/>
  <c r="CV64" i="16" s="1"/>
  <c r="N64" i="16"/>
  <c r="CR79" i="16"/>
  <c r="CR73" i="16"/>
  <c r="CS73" i="16" s="1"/>
  <c r="CT73" i="16" s="1"/>
  <c r="CU73" i="16" s="1"/>
  <c r="CV73" i="16" s="1"/>
  <c r="N73" i="16"/>
  <c r="CR71" i="16"/>
  <c r="CV84" i="16"/>
  <c r="N84" i="16"/>
  <c r="CV56" i="16"/>
  <c r="N56" i="16"/>
  <c r="CQ60" i="16"/>
  <c r="CR60" i="16" s="1"/>
  <c r="CR87" i="16"/>
  <c r="CS87" i="16" s="1"/>
  <c r="CT87" i="16" s="1"/>
  <c r="CU87" i="16" s="1"/>
  <c r="CV87" i="16" s="1"/>
  <c r="N87" i="16"/>
  <c r="CO75" i="16"/>
  <c r="CP75" i="16" s="1"/>
  <c r="CQ75" i="16" s="1"/>
  <c r="CR75" i="16" s="1"/>
  <c r="CP50" i="16"/>
  <c r="CQ50" i="16" s="1"/>
  <c r="CR50" i="16" s="1"/>
  <c r="CS50" i="16" s="1"/>
  <c r="CT50" i="16" s="1"/>
  <c r="CU50" i="16" s="1"/>
  <c r="CV50" i="16" s="1"/>
  <c r="N50" i="16"/>
  <c r="CQ33" i="16"/>
  <c r="CR33" i="16" s="1"/>
  <c r="CR92" i="16"/>
  <c r="CO35" i="16"/>
  <c r="CP35" i="16" s="1"/>
  <c r="CQ35" i="16" s="1"/>
  <c r="CR35" i="16" s="1"/>
  <c r="CP49" i="16"/>
  <c r="CQ49" i="16" s="1"/>
  <c r="CR49" i="16" s="1"/>
  <c r="CS49" i="16" s="1"/>
  <c r="CT49" i="16" s="1"/>
  <c r="CU49" i="16" s="1"/>
  <c r="CV49" i="16" s="1"/>
  <c r="N63" i="16"/>
  <c r="N29" i="16"/>
  <c r="N39" i="16"/>
  <c r="N33" i="16"/>
  <c r="N53" i="16"/>
  <c r="N30" i="16"/>
  <c r="N35" i="16"/>
  <c r="N32" i="16"/>
  <c r="CQ30" i="16"/>
  <c r="CR30" i="16" s="1"/>
  <c r="CR12" i="16"/>
  <c r="CS12" i="16" s="1"/>
  <c r="CT12" i="16" s="1"/>
  <c r="CU12" i="16" s="1"/>
  <c r="CV12" i="16" s="1"/>
  <c r="BN59" i="8" l="1"/>
  <c r="BM70" i="8"/>
  <c r="BG13" i="8"/>
  <c r="BF40" i="8"/>
  <c r="BF79" i="8" s="1"/>
  <c r="CS81" i="16"/>
  <c r="CT81" i="16" s="1"/>
  <c r="CU81" i="16" s="1"/>
  <c r="CV81" i="16" s="1"/>
  <c r="CS57" i="16"/>
  <c r="CT57" i="16" s="1"/>
  <c r="CU57" i="16" s="1"/>
  <c r="CV57" i="16" s="1"/>
  <c r="CS65" i="16"/>
  <c r="CT65" i="16" s="1"/>
  <c r="CU65" i="16" s="1"/>
  <c r="CV65" i="16" s="1"/>
  <c r="CS71" i="16"/>
  <c r="CT71" i="16" s="1"/>
  <c r="CU71" i="16" s="1"/>
  <c r="CV71" i="16" s="1"/>
  <c r="CS92" i="16"/>
  <c r="CT92" i="16" s="1"/>
  <c r="CU92" i="16" s="1"/>
  <c r="CV92" i="16" s="1"/>
  <c r="CS30" i="16"/>
  <c r="CT30" i="16" s="1"/>
  <c r="CU30" i="16" s="1"/>
  <c r="CV30" i="16" s="1"/>
  <c r="CW30" i="16" s="1"/>
  <c r="CX30" i="16" s="1"/>
  <c r="CY30" i="16" s="1"/>
  <c r="CZ30" i="16" s="1"/>
  <c r="DA30" i="16" s="1"/>
  <c r="DB30" i="16" s="1"/>
  <c r="DC30" i="16" s="1"/>
  <c r="DD30" i="16" s="1"/>
  <c r="DE30" i="16" s="1"/>
  <c r="DF30" i="16" s="1"/>
  <c r="DG30" i="16" s="1"/>
  <c r="DH30" i="16" s="1"/>
  <c r="DI30" i="16" s="1"/>
  <c r="DJ30" i="16" s="1"/>
  <c r="DK30" i="16" s="1"/>
  <c r="DL30" i="16" s="1"/>
  <c r="DM30" i="16" s="1"/>
  <c r="DN30" i="16" s="1"/>
  <c r="DO30" i="16" s="1"/>
  <c r="DP30" i="16" s="1"/>
  <c r="DQ30" i="16" s="1"/>
  <c r="DR30" i="16" s="1"/>
  <c r="DS30" i="16" s="1"/>
  <c r="DT30" i="16" s="1"/>
  <c r="DU30" i="16" s="1"/>
  <c r="DV30" i="16" s="1"/>
  <c r="DW30" i="16" s="1"/>
  <c r="DX30" i="16" s="1"/>
  <c r="DY30" i="16" s="1"/>
  <c r="DZ30" i="16" s="1"/>
  <c r="EA30" i="16" s="1"/>
  <c r="EB30" i="16" s="1"/>
  <c r="EC30" i="16" s="1"/>
  <c r="ED30" i="16" s="1"/>
  <c r="EE30" i="16" s="1"/>
  <c r="EF30" i="16" s="1"/>
  <c r="EG30" i="16" s="1"/>
  <c r="EH30" i="16" s="1"/>
  <c r="EI30" i="16" s="1"/>
  <c r="EJ30" i="16" s="1"/>
  <c r="EK30" i="16" s="1"/>
  <c r="EL30" i="16" s="1"/>
  <c r="EM30" i="16" s="1"/>
  <c r="EN30" i="16" s="1"/>
  <c r="EO30" i="16" s="1"/>
  <c r="EP30" i="16" s="1"/>
  <c r="EQ30" i="16" s="1"/>
  <c r="ER30" i="16" s="1"/>
  <c r="ES30" i="16" s="1"/>
  <c r="ET30" i="16" s="1"/>
  <c r="EU30" i="16" s="1"/>
  <c r="EV30" i="16" s="1"/>
  <c r="CS90" i="16"/>
  <c r="CT90" i="16" s="1"/>
  <c r="CU90" i="16" s="1"/>
  <c r="CV90" i="16" s="1"/>
  <c r="CS60" i="16"/>
  <c r="CT60" i="16" s="1"/>
  <c r="CU60" i="16" s="1"/>
  <c r="CV60" i="16" s="1"/>
  <c r="CS74" i="16"/>
  <c r="CT74" i="16" s="1"/>
  <c r="CU74" i="16" s="1"/>
  <c r="CV74" i="16" s="1"/>
  <c r="CS75" i="16"/>
  <c r="CT75" i="16" s="1"/>
  <c r="CU75" i="16" s="1"/>
  <c r="CV75" i="16" s="1"/>
  <c r="CS79" i="16"/>
  <c r="CT79" i="16" s="1"/>
  <c r="CU79" i="16" s="1"/>
  <c r="CV79" i="16" s="1"/>
  <c r="CS39" i="16"/>
  <c r="CT39" i="16" s="1"/>
  <c r="CU39" i="16" s="1"/>
  <c r="CV39" i="16" s="1"/>
  <c r="CW39" i="16" s="1"/>
  <c r="CX39" i="16" s="1"/>
  <c r="CY39" i="16" s="1"/>
  <c r="CZ39" i="16" s="1"/>
  <c r="DA39" i="16" s="1"/>
  <c r="DB39" i="16" s="1"/>
  <c r="DC39" i="16" s="1"/>
  <c r="DD39" i="16" s="1"/>
  <c r="DE39" i="16" s="1"/>
  <c r="DF39" i="16" s="1"/>
  <c r="DG39" i="16" s="1"/>
  <c r="DH39" i="16" s="1"/>
  <c r="DI39" i="16" s="1"/>
  <c r="DJ39" i="16" s="1"/>
  <c r="DK39" i="16" s="1"/>
  <c r="DL39" i="16" s="1"/>
  <c r="DM39" i="16" s="1"/>
  <c r="DN39" i="16" s="1"/>
  <c r="DO39" i="16" s="1"/>
  <c r="DP39" i="16" s="1"/>
  <c r="DQ39" i="16" s="1"/>
  <c r="DR39" i="16" s="1"/>
  <c r="DS39" i="16" s="1"/>
  <c r="DT39" i="16" s="1"/>
  <c r="DU39" i="16" s="1"/>
  <c r="DV39" i="16" s="1"/>
  <c r="DW39" i="16" s="1"/>
  <c r="DX39" i="16" s="1"/>
  <c r="DY39" i="16" s="1"/>
  <c r="DZ39" i="16" s="1"/>
  <c r="EA39" i="16" s="1"/>
  <c r="EB39" i="16" s="1"/>
  <c r="EC39" i="16" s="1"/>
  <c r="ED39" i="16" s="1"/>
  <c r="EE39" i="16" s="1"/>
  <c r="EF39" i="16" s="1"/>
  <c r="EG39" i="16" s="1"/>
  <c r="EH39" i="16" s="1"/>
  <c r="EI39" i="16" s="1"/>
  <c r="EJ39" i="16" s="1"/>
  <c r="EK39" i="16" s="1"/>
  <c r="EL39" i="16" s="1"/>
  <c r="EM39" i="16" s="1"/>
  <c r="EN39" i="16" s="1"/>
  <c r="EO39" i="16" s="1"/>
  <c r="EP39" i="16" s="1"/>
  <c r="EQ39" i="16" s="1"/>
  <c r="ER39" i="16" s="1"/>
  <c r="ES39" i="16" s="1"/>
  <c r="ET39" i="16" s="1"/>
  <c r="EU39" i="16" s="1"/>
  <c r="EV39" i="16" s="1"/>
  <c r="CS55" i="16"/>
  <c r="CT55" i="16" s="1"/>
  <c r="CU55" i="16" s="1"/>
  <c r="CV55" i="16" s="1"/>
  <c r="CW87" i="16"/>
  <c r="CX87" i="16" s="1"/>
  <c r="CY87" i="16" s="1"/>
  <c r="CZ87" i="16" s="1"/>
  <c r="DA87" i="16" s="1"/>
  <c r="DB87" i="16" s="1"/>
  <c r="DC87" i="16" s="1"/>
  <c r="DD87" i="16" s="1"/>
  <c r="DE87" i="16" s="1"/>
  <c r="DF87" i="16" s="1"/>
  <c r="DG87" i="16" s="1"/>
  <c r="DH87" i="16" s="1"/>
  <c r="DI87" i="16" s="1"/>
  <c r="DJ87" i="16" s="1"/>
  <c r="DK87" i="16" s="1"/>
  <c r="DL87" i="16" s="1"/>
  <c r="DM87" i="16" s="1"/>
  <c r="DN87" i="16" s="1"/>
  <c r="DO87" i="16" s="1"/>
  <c r="DP87" i="16" s="1"/>
  <c r="DQ87" i="16" s="1"/>
  <c r="DR87" i="16" s="1"/>
  <c r="DS87" i="16" s="1"/>
  <c r="DT87" i="16" s="1"/>
  <c r="DU87" i="16" s="1"/>
  <c r="DV87" i="16" s="1"/>
  <c r="DW87" i="16" s="1"/>
  <c r="DX87" i="16" s="1"/>
  <c r="DY87" i="16" s="1"/>
  <c r="DZ87" i="16" s="1"/>
  <c r="EA87" i="16" s="1"/>
  <c r="EB87" i="16" s="1"/>
  <c r="EC87" i="16" s="1"/>
  <c r="ED87" i="16" s="1"/>
  <c r="EE87" i="16" s="1"/>
  <c r="EF87" i="16" s="1"/>
  <c r="EG87" i="16" s="1"/>
  <c r="EH87" i="16" s="1"/>
  <c r="EI87" i="16" s="1"/>
  <c r="EJ87" i="16" s="1"/>
  <c r="EK87" i="16" s="1"/>
  <c r="EL87" i="16" s="1"/>
  <c r="EM87" i="16" s="1"/>
  <c r="EN87" i="16" s="1"/>
  <c r="EO87" i="16" s="1"/>
  <c r="EP87" i="16" s="1"/>
  <c r="EQ87" i="16" s="1"/>
  <c r="ER87" i="16" s="1"/>
  <c r="ES87" i="16" s="1"/>
  <c r="ET87" i="16" s="1"/>
  <c r="EU87" i="16" s="1"/>
  <c r="EV87" i="16" s="1"/>
  <c r="CW77" i="16"/>
  <c r="CX77" i="16" s="1"/>
  <c r="CY77" i="16" s="1"/>
  <c r="CZ77" i="16" s="1"/>
  <c r="DA77" i="16" s="1"/>
  <c r="DB77" i="16" s="1"/>
  <c r="DC77" i="16" s="1"/>
  <c r="DD77" i="16" s="1"/>
  <c r="DE77" i="16" s="1"/>
  <c r="DF77" i="16" s="1"/>
  <c r="DG77" i="16" s="1"/>
  <c r="DH77" i="16" s="1"/>
  <c r="DI77" i="16" s="1"/>
  <c r="DJ77" i="16" s="1"/>
  <c r="DK77" i="16" s="1"/>
  <c r="DL77" i="16" s="1"/>
  <c r="DM77" i="16" s="1"/>
  <c r="DN77" i="16" s="1"/>
  <c r="DO77" i="16" s="1"/>
  <c r="DP77" i="16" s="1"/>
  <c r="DQ77" i="16" s="1"/>
  <c r="DR77" i="16" s="1"/>
  <c r="DS77" i="16" s="1"/>
  <c r="DT77" i="16" s="1"/>
  <c r="DU77" i="16" s="1"/>
  <c r="DV77" i="16" s="1"/>
  <c r="DW77" i="16" s="1"/>
  <c r="DX77" i="16" s="1"/>
  <c r="DY77" i="16" s="1"/>
  <c r="DZ77" i="16" s="1"/>
  <c r="EA77" i="16" s="1"/>
  <c r="EB77" i="16" s="1"/>
  <c r="EC77" i="16" s="1"/>
  <c r="ED77" i="16" s="1"/>
  <c r="EE77" i="16" s="1"/>
  <c r="EF77" i="16" s="1"/>
  <c r="EG77" i="16" s="1"/>
  <c r="EH77" i="16" s="1"/>
  <c r="EI77" i="16" s="1"/>
  <c r="EJ77" i="16" s="1"/>
  <c r="EK77" i="16" s="1"/>
  <c r="EL77" i="16" s="1"/>
  <c r="EM77" i="16" s="1"/>
  <c r="EN77" i="16" s="1"/>
  <c r="EO77" i="16" s="1"/>
  <c r="EP77" i="16" s="1"/>
  <c r="EQ77" i="16" s="1"/>
  <c r="ER77" i="16" s="1"/>
  <c r="ES77" i="16" s="1"/>
  <c r="ET77" i="16" s="1"/>
  <c r="EU77" i="16" s="1"/>
  <c r="EV77" i="16" s="1"/>
  <c r="N60" i="16"/>
  <c r="CW86" i="16"/>
  <c r="CX86" i="16" s="1"/>
  <c r="CY86" i="16" s="1"/>
  <c r="CZ86" i="16" s="1"/>
  <c r="DA86" i="16" s="1"/>
  <c r="DB86" i="16" s="1"/>
  <c r="DC86" i="16" s="1"/>
  <c r="DD86" i="16" s="1"/>
  <c r="DE86" i="16" s="1"/>
  <c r="DF86" i="16" s="1"/>
  <c r="DG86" i="16" s="1"/>
  <c r="DH86" i="16" s="1"/>
  <c r="DI86" i="16" s="1"/>
  <c r="DJ86" i="16" s="1"/>
  <c r="DK86" i="16" s="1"/>
  <c r="DL86" i="16" s="1"/>
  <c r="DM86" i="16" s="1"/>
  <c r="DN86" i="16" s="1"/>
  <c r="DO86" i="16" s="1"/>
  <c r="DP86" i="16" s="1"/>
  <c r="DQ86" i="16" s="1"/>
  <c r="DR86" i="16" s="1"/>
  <c r="DS86" i="16" s="1"/>
  <c r="DT86" i="16" s="1"/>
  <c r="DU86" i="16" s="1"/>
  <c r="DV86" i="16" s="1"/>
  <c r="DW86" i="16" s="1"/>
  <c r="DX86" i="16" s="1"/>
  <c r="DY86" i="16" s="1"/>
  <c r="DZ86" i="16" s="1"/>
  <c r="EA86" i="16" s="1"/>
  <c r="EB86" i="16" s="1"/>
  <c r="EC86" i="16" s="1"/>
  <c r="ED86" i="16" s="1"/>
  <c r="EE86" i="16" s="1"/>
  <c r="EF86" i="16" s="1"/>
  <c r="EG86" i="16" s="1"/>
  <c r="EH86" i="16" s="1"/>
  <c r="EI86" i="16" s="1"/>
  <c r="EJ86" i="16" s="1"/>
  <c r="EK86" i="16" s="1"/>
  <c r="EL86" i="16" s="1"/>
  <c r="EM86" i="16" s="1"/>
  <c r="EN86" i="16" s="1"/>
  <c r="EO86" i="16" s="1"/>
  <c r="EP86" i="16" s="1"/>
  <c r="EQ86" i="16" s="1"/>
  <c r="ER86" i="16" s="1"/>
  <c r="ES86" i="16" s="1"/>
  <c r="ET86" i="16" s="1"/>
  <c r="EU86" i="16" s="1"/>
  <c r="EV86" i="16" s="1"/>
  <c r="CW56" i="16"/>
  <c r="CX56" i="16" s="1"/>
  <c r="CY56" i="16" s="1"/>
  <c r="CZ56" i="16" s="1"/>
  <c r="DA56" i="16" s="1"/>
  <c r="DB56" i="16" s="1"/>
  <c r="DC56" i="16" s="1"/>
  <c r="DD56" i="16" s="1"/>
  <c r="DE56" i="16" s="1"/>
  <c r="DF56" i="16" s="1"/>
  <c r="DG56" i="16" s="1"/>
  <c r="DH56" i="16" s="1"/>
  <c r="DI56" i="16" s="1"/>
  <c r="DJ56" i="16" s="1"/>
  <c r="DK56" i="16" s="1"/>
  <c r="DL56" i="16" s="1"/>
  <c r="DM56" i="16" s="1"/>
  <c r="DN56" i="16" s="1"/>
  <c r="DO56" i="16" s="1"/>
  <c r="DP56" i="16" s="1"/>
  <c r="DQ56" i="16" s="1"/>
  <c r="DR56" i="16" s="1"/>
  <c r="DS56" i="16" s="1"/>
  <c r="DT56" i="16" s="1"/>
  <c r="DU56" i="16" s="1"/>
  <c r="DV56" i="16" s="1"/>
  <c r="DW56" i="16" s="1"/>
  <c r="DX56" i="16" s="1"/>
  <c r="DY56" i="16" s="1"/>
  <c r="DZ56" i="16" s="1"/>
  <c r="EA56" i="16" s="1"/>
  <c r="EB56" i="16" s="1"/>
  <c r="EC56" i="16" s="1"/>
  <c r="ED56" i="16" s="1"/>
  <c r="EE56" i="16" s="1"/>
  <c r="EF56" i="16" s="1"/>
  <c r="EG56" i="16" s="1"/>
  <c r="EH56" i="16" s="1"/>
  <c r="EI56" i="16" s="1"/>
  <c r="EJ56" i="16" s="1"/>
  <c r="EK56" i="16" s="1"/>
  <c r="EL56" i="16" s="1"/>
  <c r="EM56" i="16" s="1"/>
  <c r="EN56" i="16" s="1"/>
  <c r="EO56" i="16" s="1"/>
  <c r="EP56" i="16" s="1"/>
  <c r="EQ56" i="16" s="1"/>
  <c r="ER56" i="16" s="1"/>
  <c r="ES56" i="16" s="1"/>
  <c r="ET56" i="16" s="1"/>
  <c r="EU56" i="16" s="1"/>
  <c r="EV56" i="16" s="1"/>
  <c r="CW83" i="16"/>
  <c r="CX83" i="16" s="1"/>
  <c r="CY83" i="16" s="1"/>
  <c r="CZ83" i="16" s="1"/>
  <c r="DA83" i="16" s="1"/>
  <c r="DB83" i="16" s="1"/>
  <c r="DC83" i="16" s="1"/>
  <c r="DD83" i="16" s="1"/>
  <c r="DE83" i="16" s="1"/>
  <c r="DF83" i="16" s="1"/>
  <c r="DG83" i="16" s="1"/>
  <c r="DH83" i="16" s="1"/>
  <c r="DI83" i="16" s="1"/>
  <c r="DJ83" i="16" s="1"/>
  <c r="DK83" i="16" s="1"/>
  <c r="DL83" i="16" s="1"/>
  <c r="DM83" i="16" s="1"/>
  <c r="DN83" i="16" s="1"/>
  <c r="DO83" i="16" s="1"/>
  <c r="DP83" i="16" s="1"/>
  <c r="DQ83" i="16" s="1"/>
  <c r="DR83" i="16" s="1"/>
  <c r="DS83" i="16" s="1"/>
  <c r="DT83" i="16" s="1"/>
  <c r="DU83" i="16" s="1"/>
  <c r="DV83" i="16" s="1"/>
  <c r="DW83" i="16" s="1"/>
  <c r="DX83" i="16" s="1"/>
  <c r="DY83" i="16" s="1"/>
  <c r="DZ83" i="16" s="1"/>
  <c r="EA83" i="16" s="1"/>
  <c r="EB83" i="16" s="1"/>
  <c r="EC83" i="16" s="1"/>
  <c r="ED83" i="16" s="1"/>
  <c r="EE83" i="16" s="1"/>
  <c r="EF83" i="16" s="1"/>
  <c r="EG83" i="16" s="1"/>
  <c r="EH83" i="16" s="1"/>
  <c r="EI83" i="16" s="1"/>
  <c r="EJ83" i="16" s="1"/>
  <c r="EK83" i="16" s="1"/>
  <c r="EL83" i="16" s="1"/>
  <c r="EM83" i="16" s="1"/>
  <c r="EN83" i="16" s="1"/>
  <c r="EO83" i="16" s="1"/>
  <c r="EP83" i="16" s="1"/>
  <c r="EQ83" i="16" s="1"/>
  <c r="ER83" i="16" s="1"/>
  <c r="ES83" i="16" s="1"/>
  <c r="ET83" i="16" s="1"/>
  <c r="EU83" i="16" s="1"/>
  <c r="EV83" i="16" s="1"/>
  <c r="CW50" i="16"/>
  <c r="CX50" i="16" s="1"/>
  <c r="CY50" i="16" s="1"/>
  <c r="CZ50" i="16" s="1"/>
  <c r="DA50" i="16" s="1"/>
  <c r="DB50" i="16" s="1"/>
  <c r="DC50" i="16" s="1"/>
  <c r="DD50" i="16" s="1"/>
  <c r="DE50" i="16" s="1"/>
  <c r="DF50" i="16" s="1"/>
  <c r="DG50" i="16" s="1"/>
  <c r="DH50" i="16" s="1"/>
  <c r="DI50" i="16" s="1"/>
  <c r="DJ50" i="16" s="1"/>
  <c r="DK50" i="16" s="1"/>
  <c r="DL50" i="16" s="1"/>
  <c r="DM50" i="16" s="1"/>
  <c r="DN50" i="16" s="1"/>
  <c r="DO50" i="16" s="1"/>
  <c r="DP50" i="16" s="1"/>
  <c r="DQ50" i="16" s="1"/>
  <c r="DR50" i="16" s="1"/>
  <c r="DS50" i="16" s="1"/>
  <c r="DT50" i="16" s="1"/>
  <c r="DU50" i="16" s="1"/>
  <c r="DV50" i="16" s="1"/>
  <c r="DW50" i="16" s="1"/>
  <c r="DX50" i="16" s="1"/>
  <c r="DY50" i="16" s="1"/>
  <c r="DZ50" i="16" s="1"/>
  <c r="EA50" i="16" s="1"/>
  <c r="EB50" i="16" s="1"/>
  <c r="EC50" i="16" s="1"/>
  <c r="ED50" i="16" s="1"/>
  <c r="EE50" i="16" s="1"/>
  <c r="EF50" i="16" s="1"/>
  <c r="EG50" i="16" s="1"/>
  <c r="EH50" i="16" s="1"/>
  <c r="EI50" i="16" s="1"/>
  <c r="EJ50" i="16" s="1"/>
  <c r="EK50" i="16" s="1"/>
  <c r="EL50" i="16" s="1"/>
  <c r="EM50" i="16" s="1"/>
  <c r="EN50" i="16" s="1"/>
  <c r="EO50" i="16" s="1"/>
  <c r="EP50" i="16" s="1"/>
  <c r="EQ50" i="16" s="1"/>
  <c r="ER50" i="16" s="1"/>
  <c r="ES50" i="16" s="1"/>
  <c r="ET50" i="16" s="1"/>
  <c r="EU50" i="16" s="1"/>
  <c r="EV50" i="16" s="1"/>
  <c r="CW84" i="16"/>
  <c r="CX84" i="16" s="1"/>
  <c r="CY84" i="16" s="1"/>
  <c r="CZ84" i="16" s="1"/>
  <c r="DA84" i="16" s="1"/>
  <c r="DB84" i="16" s="1"/>
  <c r="DC84" i="16" s="1"/>
  <c r="DD84" i="16" s="1"/>
  <c r="DE84" i="16" s="1"/>
  <c r="DF84" i="16" s="1"/>
  <c r="DG84" i="16" s="1"/>
  <c r="DH84" i="16" s="1"/>
  <c r="DI84" i="16" s="1"/>
  <c r="DJ84" i="16" s="1"/>
  <c r="DK84" i="16" s="1"/>
  <c r="DL84" i="16" s="1"/>
  <c r="DM84" i="16" s="1"/>
  <c r="DN84" i="16" s="1"/>
  <c r="DO84" i="16" s="1"/>
  <c r="DP84" i="16" s="1"/>
  <c r="DQ84" i="16" s="1"/>
  <c r="DR84" i="16" s="1"/>
  <c r="DS84" i="16" s="1"/>
  <c r="DT84" i="16" s="1"/>
  <c r="DU84" i="16" s="1"/>
  <c r="DV84" i="16" s="1"/>
  <c r="DW84" i="16" s="1"/>
  <c r="DX84" i="16" s="1"/>
  <c r="DY84" i="16" s="1"/>
  <c r="DZ84" i="16" s="1"/>
  <c r="EA84" i="16" s="1"/>
  <c r="EB84" i="16" s="1"/>
  <c r="EC84" i="16" s="1"/>
  <c r="ED84" i="16" s="1"/>
  <c r="EE84" i="16" s="1"/>
  <c r="EF84" i="16" s="1"/>
  <c r="EG84" i="16" s="1"/>
  <c r="EH84" i="16" s="1"/>
  <c r="EI84" i="16" s="1"/>
  <c r="EJ84" i="16" s="1"/>
  <c r="EK84" i="16" s="1"/>
  <c r="EL84" i="16" s="1"/>
  <c r="EM84" i="16" s="1"/>
  <c r="EN84" i="16" s="1"/>
  <c r="EO84" i="16" s="1"/>
  <c r="EP84" i="16" s="1"/>
  <c r="EQ84" i="16" s="1"/>
  <c r="ER84" i="16" s="1"/>
  <c r="ES84" i="16" s="1"/>
  <c r="ET84" i="16" s="1"/>
  <c r="EU84" i="16" s="1"/>
  <c r="EV84" i="16" s="1"/>
  <c r="CW64" i="16"/>
  <c r="CX64" i="16" s="1"/>
  <c r="CY64" i="16" s="1"/>
  <c r="CZ64" i="16" s="1"/>
  <c r="DA64" i="16" s="1"/>
  <c r="DB64" i="16" s="1"/>
  <c r="DC64" i="16" s="1"/>
  <c r="DD64" i="16" s="1"/>
  <c r="DE64" i="16" s="1"/>
  <c r="DF64" i="16" s="1"/>
  <c r="DG64" i="16" s="1"/>
  <c r="DH64" i="16" s="1"/>
  <c r="DI64" i="16" s="1"/>
  <c r="DJ64" i="16" s="1"/>
  <c r="DK64" i="16" s="1"/>
  <c r="DL64" i="16" s="1"/>
  <c r="DM64" i="16" s="1"/>
  <c r="DN64" i="16" s="1"/>
  <c r="DO64" i="16" s="1"/>
  <c r="DP64" i="16" s="1"/>
  <c r="DQ64" i="16" s="1"/>
  <c r="DR64" i="16" s="1"/>
  <c r="DS64" i="16" s="1"/>
  <c r="DT64" i="16" s="1"/>
  <c r="DU64" i="16" s="1"/>
  <c r="DV64" i="16" s="1"/>
  <c r="DW64" i="16" s="1"/>
  <c r="DX64" i="16" s="1"/>
  <c r="DY64" i="16" s="1"/>
  <c r="DZ64" i="16" s="1"/>
  <c r="EA64" i="16" s="1"/>
  <c r="EB64" i="16" s="1"/>
  <c r="EC64" i="16" s="1"/>
  <c r="ED64" i="16" s="1"/>
  <c r="EE64" i="16" s="1"/>
  <c r="EF64" i="16" s="1"/>
  <c r="EG64" i="16" s="1"/>
  <c r="EH64" i="16" s="1"/>
  <c r="EI64" i="16" s="1"/>
  <c r="EJ64" i="16" s="1"/>
  <c r="EK64" i="16" s="1"/>
  <c r="EL64" i="16" s="1"/>
  <c r="EM64" i="16" s="1"/>
  <c r="EN64" i="16" s="1"/>
  <c r="EO64" i="16" s="1"/>
  <c r="EP64" i="16" s="1"/>
  <c r="EQ64" i="16" s="1"/>
  <c r="ER64" i="16" s="1"/>
  <c r="ES64" i="16" s="1"/>
  <c r="ET64" i="16" s="1"/>
  <c r="EU64" i="16" s="1"/>
  <c r="EV64" i="16" s="1"/>
  <c r="CW52" i="16"/>
  <c r="CX52" i="16" s="1"/>
  <c r="CY52" i="16" s="1"/>
  <c r="CZ52" i="16" s="1"/>
  <c r="DA52" i="16" s="1"/>
  <c r="DB52" i="16" s="1"/>
  <c r="DC52" i="16" s="1"/>
  <c r="DD52" i="16" s="1"/>
  <c r="DE52" i="16" s="1"/>
  <c r="DF52" i="16" s="1"/>
  <c r="DG52" i="16" s="1"/>
  <c r="DH52" i="16" s="1"/>
  <c r="DI52" i="16" s="1"/>
  <c r="DJ52" i="16" s="1"/>
  <c r="DK52" i="16" s="1"/>
  <c r="DL52" i="16" s="1"/>
  <c r="DM52" i="16" s="1"/>
  <c r="DN52" i="16" s="1"/>
  <c r="DO52" i="16" s="1"/>
  <c r="DP52" i="16" s="1"/>
  <c r="DQ52" i="16" s="1"/>
  <c r="DR52" i="16" s="1"/>
  <c r="DS52" i="16" s="1"/>
  <c r="DT52" i="16" s="1"/>
  <c r="DU52" i="16" s="1"/>
  <c r="DV52" i="16" s="1"/>
  <c r="DW52" i="16" s="1"/>
  <c r="DX52" i="16" s="1"/>
  <c r="DY52" i="16" s="1"/>
  <c r="DZ52" i="16" s="1"/>
  <c r="EA52" i="16" s="1"/>
  <c r="EB52" i="16" s="1"/>
  <c r="EC52" i="16" s="1"/>
  <c r="ED52" i="16" s="1"/>
  <c r="EE52" i="16" s="1"/>
  <c r="EF52" i="16" s="1"/>
  <c r="EG52" i="16" s="1"/>
  <c r="EH52" i="16" s="1"/>
  <c r="EI52" i="16" s="1"/>
  <c r="EJ52" i="16" s="1"/>
  <c r="EK52" i="16" s="1"/>
  <c r="EL52" i="16" s="1"/>
  <c r="EM52" i="16" s="1"/>
  <c r="EN52" i="16" s="1"/>
  <c r="EO52" i="16" s="1"/>
  <c r="EP52" i="16" s="1"/>
  <c r="EQ52" i="16" s="1"/>
  <c r="ER52" i="16" s="1"/>
  <c r="ES52" i="16" s="1"/>
  <c r="ET52" i="16" s="1"/>
  <c r="EU52" i="16" s="1"/>
  <c r="EV52" i="16" s="1"/>
  <c r="CW73" i="16"/>
  <c r="CX73" i="16" s="1"/>
  <c r="CY73" i="16" s="1"/>
  <c r="CZ73" i="16" s="1"/>
  <c r="DA73" i="16" s="1"/>
  <c r="DB73" i="16" s="1"/>
  <c r="DC73" i="16" s="1"/>
  <c r="DD73" i="16" s="1"/>
  <c r="DE73" i="16" s="1"/>
  <c r="DF73" i="16" s="1"/>
  <c r="DG73" i="16" s="1"/>
  <c r="DH73" i="16" s="1"/>
  <c r="DI73" i="16" s="1"/>
  <c r="DJ73" i="16" s="1"/>
  <c r="DK73" i="16" s="1"/>
  <c r="DL73" i="16" s="1"/>
  <c r="DM73" i="16" s="1"/>
  <c r="DN73" i="16" s="1"/>
  <c r="DO73" i="16" s="1"/>
  <c r="DP73" i="16" s="1"/>
  <c r="DQ73" i="16" s="1"/>
  <c r="DR73" i="16" s="1"/>
  <c r="DS73" i="16" s="1"/>
  <c r="DT73" i="16" s="1"/>
  <c r="DU73" i="16" s="1"/>
  <c r="DV73" i="16" s="1"/>
  <c r="DW73" i="16" s="1"/>
  <c r="DX73" i="16" s="1"/>
  <c r="DY73" i="16" s="1"/>
  <c r="DZ73" i="16" s="1"/>
  <c r="EA73" i="16" s="1"/>
  <c r="EB73" i="16" s="1"/>
  <c r="EC73" i="16" s="1"/>
  <c r="ED73" i="16" s="1"/>
  <c r="EE73" i="16" s="1"/>
  <c r="EF73" i="16" s="1"/>
  <c r="EG73" i="16" s="1"/>
  <c r="EH73" i="16" s="1"/>
  <c r="EI73" i="16" s="1"/>
  <c r="EJ73" i="16" s="1"/>
  <c r="EK73" i="16" s="1"/>
  <c r="EL73" i="16" s="1"/>
  <c r="EM73" i="16" s="1"/>
  <c r="EN73" i="16" s="1"/>
  <c r="EO73" i="16" s="1"/>
  <c r="EP73" i="16" s="1"/>
  <c r="EQ73" i="16" s="1"/>
  <c r="ER73" i="16" s="1"/>
  <c r="ES73" i="16" s="1"/>
  <c r="ET73" i="16" s="1"/>
  <c r="EU73" i="16" s="1"/>
  <c r="EV73" i="16" s="1"/>
  <c r="CW36" i="16"/>
  <c r="CX36" i="16" s="1"/>
  <c r="CY36" i="16" s="1"/>
  <c r="CZ36" i="16" s="1"/>
  <c r="DA36" i="16" s="1"/>
  <c r="DB36" i="16" s="1"/>
  <c r="DC36" i="16" s="1"/>
  <c r="DD36" i="16" s="1"/>
  <c r="DE36" i="16" s="1"/>
  <c r="DF36" i="16" s="1"/>
  <c r="DG36" i="16" s="1"/>
  <c r="DH36" i="16" s="1"/>
  <c r="DI36" i="16" s="1"/>
  <c r="DJ36" i="16" s="1"/>
  <c r="DK36" i="16" s="1"/>
  <c r="DL36" i="16" s="1"/>
  <c r="DM36" i="16" s="1"/>
  <c r="DN36" i="16" s="1"/>
  <c r="DO36" i="16" s="1"/>
  <c r="DP36" i="16" s="1"/>
  <c r="DQ36" i="16" s="1"/>
  <c r="DR36" i="16" s="1"/>
  <c r="DS36" i="16" s="1"/>
  <c r="DT36" i="16" s="1"/>
  <c r="DU36" i="16" s="1"/>
  <c r="DV36" i="16" s="1"/>
  <c r="DW36" i="16" s="1"/>
  <c r="DX36" i="16" s="1"/>
  <c r="DY36" i="16" s="1"/>
  <c r="DZ36" i="16" s="1"/>
  <c r="EA36" i="16" s="1"/>
  <c r="EB36" i="16" s="1"/>
  <c r="EC36" i="16" s="1"/>
  <c r="ED36" i="16" s="1"/>
  <c r="EE36" i="16" s="1"/>
  <c r="EF36" i="16" s="1"/>
  <c r="EG36" i="16" s="1"/>
  <c r="EH36" i="16" s="1"/>
  <c r="EI36" i="16" s="1"/>
  <c r="EJ36" i="16" s="1"/>
  <c r="EK36" i="16" s="1"/>
  <c r="EL36" i="16" s="1"/>
  <c r="EM36" i="16" s="1"/>
  <c r="EN36" i="16" s="1"/>
  <c r="EO36" i="16" s="1"/>
  <c r="EP36" i="16" s="1"/>
  <c r="EQ36" i="16" s="1"/>
  <c r="ER36" i="16" s="1"/>
  <c r="ES36" i="16" s="1"/>
  <c r="ET36" i="16" s="1"/>
  <c r="EU36" i="16" s="1"/>
  <c r="EV36" i="16" s="1"/>
  <c r="CS91" i="16"/>
  <c r="CT91" i="16" s="1"/>
  <c r="CU91" i="16" s="1"/>
  <c r="CV91" i="16" s="1"/>
  <c r="CS69" i="16"/>
  <c r="CT69" i="16" s="1"/>
  <c r="CU69" i="16" s="1"/>
  <c r="CV69" i="16" s="1"/>
  <c r="N69" i="16"/>
  <c r="CS45" i="16"/>
  <c r="CT45" i="16" s="1"/>
  <c r="CU45" i="16" s="1"/>
  <c r="CV45" i="16" s="1"/>
  <c r="N45" i="16"/>
  <c r="CS82" i="16"/>
  <c r="CT82" i="16" s="1"/>
  <c r="CU82" i="16" s="1"/>
  <c r="CV82" i="16" s="1"/>
  <c r="N82" i="16"/>
  <c r="CS78" i="16"/>
  <c r="CT78" i="16" s="1"/>
  <c r="CU78" i="16" s="1"/>
  <c r="CV78" i="16" s="1"/>
  <c r="N78" i="16"/>
  <c r="CS93" i="16"/>
  <c r="CT93" i="16" s="1"/>
  <c r="CU93" i="16" s="1"/>
  <c r="CV93" i="16" s="1"/>
  <c r="CS42" i="16"/>
  <c r="CT42" i="16" s="1"/>
  <c r="CU42" i="16" s="1"/>
  <c r="CV42" i="16" s="1"/>
  <c r="N42" i="16"/>
  <c r="N75" i="16"/>
  <c r="N57" i="16"/>
  <c r="N55" i="16"/>
  <c r="N49" i="16"/>
  <c r="CW49" i="16" s="1"/>
  <c r="CX49" i="16" s="1"/>
  <c r="CY49" i="16" s="1"/>
  <c r="CZ49" i="16" s="1"/>
  <c r="DA49" i="16" s="1"/>
  <c r="DB49" i="16" s="1"/>
  <c r="DC49" i="16" s="1"/>
  <c r="DD49" i="16" s="1"/>
  <c r="DE49" i="16" s="1"/>
  <c r="DF49" i="16" s="1"/>
  <c r="DG49" i="16" s="1"/>
  <c r="DH49" i="16" s="1"/>
  <c r="DI49" i="16" s="1"/>
  <c r="DJ49" i="16" s="1"/>
  <c r="DK49" i="16" s="1"/>
  <c r="DL49" i="16" s="1"/>
  <c r="DM49" i="16" s="1"/>
  <c r="DN49" i="16" s="1"/>
  <c r="DO49" i="16" s="1"/>
  <c r="DP49" i="16" s="1"/>
  <c r="DQ49" i="16" s="1"/>
  <c r="DR49" i="16" s="1"/>
  <c r="DS49" i="16" s="1"/>
  <c r="DT49" i="16" s="1"/>
  <c r="DU49" i="16" s="1"/>
  <c r="DV49" i="16" s="1"/>
  <c r="DW49" i="16" s="1"/>
  <c r="DX49" i="16" s="1"/>
  <c r="DY49" i="16" s="1"/>
  <c r="DZ49" i="16" s="1"/>
  <c r="EA49" i="16" s="1"/>
  <c r="EB49" i="16" s="1"/>
  <c r="EC49" i="16" s="1"/>
  <c r="ED49" i="16" s="1"/>
  <c r="EE49" i="16" s="1"/>
  <c r="EF49" i="16" s="1"/>
  <c r="EG49" i="16" s="1"/>
  <c r="EH49" i="16" s="1"/>
  <c r="EI49" i="16" s="1"/>
  <c r="EJ49" i="16" s="1"/>
  <c r="EK49" i="16" s="1"/>
  <c r="EL49" i="16" s="1"/>
  <c r="EM49" i="16" s="1"/>
  <c r="EN49" i="16" s="1"/>
  <c r="EO49" i="16" s="1"/>
  <c r="EP49" i="16" s="1"/>
  <c r="EQ49" i="16" s="1"/>
  <c r="ER49" i="16" s="1"/>
  <c r="ES49" i="16" s="1"/>
  <c r="ET49" i="16" s="1"/>
  <c r="EU49" i="16" s="1"/>
  <c r="EV49" i="16" s="1"/>
  <c r="CS72" i="16"/>
  <c r="CT72" i="16" s="1"/>
  <c r="CU72" i="16" s="1"/>
  <c r="CV72" i="16" s="1"/>
  <c r="N72" i="16"/>
  <c r="CS80" i="16"/>
  <c r="CT80" i="16" s="1"/>
  <c r="CU80" i="16" s="1"/>
  <c r="CV80" i="16" s="1"/>
  <c r="N80" i="16"/>
  <c r="CS38" i="16"/>
  <c r="CT38" i="16" s="1"/>
  <c r="CU38" i="16" s="1"/>
  <c r="CV38" i="16" s="1"/>
  <c r="N38" i="16"/>
  <c r="CS62" i="16"/>
  <c r="CT62" i="16" s="1"/>
  <c r="CU62" i="16" s="1"/>
  <c r="CV62" i="16" s="1"/>
  <c r="N62" i="16"/>
  <c r="CS88" i="16"/>
  <c r="CT88" i="16" s="1"/>
  <c r="CU88" i="16" s="1"/>
  <c r="CV88" i="16" s="1"/>
  <c r="N88" i="16"/>
  <c r="CS46" i="16"/>
  <c r="CT46" i="16" s="1"/>
  <c r="CU46" i="16" s="1"/>
  <c r="CV46" i="16" s="1"/>
  <c r="N46" i="16"/>
  <c r="CS28" i="16"/>
  <c r="CT28" i="16" s="1"/>
  <c r="CU28" i="16" s="1"/>
  <c r="CV28" i="16" s="1"/>
  <c r="N28" i="16"/>
  <c r="CS48" i="16"/>
  <c r="CT48" i="16" s="1"/>
  <c r="CU48" i="16" s="1"/>
  <c r="CV48" i="16" s="1"/>
  <c r="N48" i="16"/>
  <c r="CS41" i="16"/>
  <c r="CT41" i="16" s="1"/>
  <c r="CU41" i="16" s="1"/>
  <c r="CV41" i="16" s="1"/>
  <c r="N41" i="16"/>
  <c r="CS67" i="16"/>
  <c r="CT67" i="16" s="1"/>
  <c r="CU67" i="16" s="1"/>
  <c r="CV67" i="16" s="1"/>
  <c r="N67" i="16"/>
  <c r="CS58" i="16"/>
  <c r="CT58" i="16" s="1"/>
  <c r="CU58" i="16" s="1"/>
  <c r="CV58" i="16" s="1"/>
  <c r="N58" i="16"/>
  <c r="CS34" i="16"/>
  <c r="CT34" i="16" s="1"/>
  <c r="CU34" i="16" s="1"/>
  <c r="CV34" i="16" s="1"/>
  <c r="N34" i="16"/>
  <c r="CS21" i="16"/>
  <c r="CT21" i="16" s="1"/>
  <c r="CU21" i="16" s="1"/>
  <c r="CV21" i="16" s="1"/>
  <c r="CW66" i="16"/>
  <c r="CX66" i="16" s="1"/>
  <c r="CY66" i="16" s="1"/>
  <c r="CZ66" i="16" s="1"/>
  <c r="DA66" i="16" s="1"/>
  <c r="DB66" i="16" s="1"/>
  <c r="DC66" i="16" s="1"/>
  <c r="DD66" i="16" s="1"/>
  <c r="DE66" i="16" s="1"/>
  <c r="DF66" i="16" s="1"/>
  <c r="DG66" i="16" s="1"/>
  <c r="DH66" i="16" s="1"/>
  <c r="DI66" i="16" s="1"/>
  <c r="DJ66" i="16" s="1"/>
  <c r="DK66" i="16" s="1"/>
  <c r="DL66" i="16" s="1"/>
  <c r="DM66" i="16" s="1"/>
  <c r="DN66" i="16" s="1"/>
  <c r="DO66" i="16" s="1"/>
  <c r="DP66" i="16" s="1"/>
  <c r="DQ66" i="16" s="1"/>
  <c r="DR66" i="16" s="1"/>
  <c r="DS66" i="16" s="1"/>
  <c r="DT66" i="16" s="1"/>
  <c r="DU66" i="16" s="1"/>
  <c r="DV66" i="16" s="1"/>
  <c r="DW66" i="16" s="1"/>
  <c r="DX66" i="16" s="1"/>
  <c r="DY66" i="16" s="1"/>
  <c r="DZ66" i="16" s="1"/>
  <c r="EA66" i="16" s="1"/>
  <c r="EB66" i="16" s="1"/>
  <c r="EC66" i="16" s="1"/>
  <c r="ED66" i="16" s="1"/>
  <c r="EE66" i="16" s="1"/>
  <c r="EF66" i="16" s="1"/>
  <c r="EG66" i="16" s="1"/>
  <c r="EH66" i="16" s="1"/>
  <c r="EI66" i="16" s="1"/>
  <c r="EJ66" i="16" s="1"/>
  <c r="EK66" i="16" s="1"/>
  <c r="EL66" i="16" s="1"/>
  <c r="EM66" i="16" s="1"/>
  <c r="EN66" i="16" s="1"/>
  <c r="EO66" i="16" s="1"/>
  <c r="EP66" i="16" s="1"/>
  <c r="EQ66" i="16" s="1"/>
  <c r="ER66" i="16" s="1"/>
  <c r="ES66" i="16" s="1"/>
  <c r="ET66" i="16" s="1"/>
  <c r="EU66" i="16" s="1"/>
  <c r="EV66" i="16" s="1"/>
  <c r="CW51" i="16"/>
  <c r="CX51" i="16" s="1"/>
  <c r="CY51" i="16" s="1"/>
  <c r="CZ51" i="16" s="1"/>
  <c r="DA51" i="16" s="1"/>
  <c r="DB51" i="16" s="1"/>
  <c r="DC51" i="16" s="1"/>
  <c r="DD51" i="16" s="1"/>
  <c r="DE51" i="16" s="1"/>
  <c r="DF51" i="16" s="1"/>
  <c r="DG51" i="16" s="1"/>
  <c r="DH51" i="16" s="1"/>
  <c r="DI51" i="16" s="1"/>
  <c r="DJ51" i="16" s="1"/>
  <c r="DK51" i="16" s="1"/>
  <c r="DL51" i="16" s="1"/>
  <c r="DM51" i="16" s="1"/>
  <c r="DN51" i="16" s="1"/>
  <c r="DO51" i="16" s="1"/>
  <c r="DP51" i="16" s="1"/>
  <c r="DQ51" i="16" s="1"/>
  <c r="DR51" i="16" s="1"/>
  <c r="DS51" i="16" s="1"/>
  <c r="DT51" i="16" s="1"/>
  <c r="DU51" i="16" s="1"/>
  <c r="DV51" i="16" s="1"/>
  <c r="DW51" i="16" s="1"/>
  <c r="DX51" i="16" s="1"/>
  <c r="DY51" i="16" s="1"/>
  <c r="DZ51" i="16" s="1"/>
  <c r="EA51" i="16" s="1"/>
  <c r="EB51" i="16" s="1"/>
  <c r="EC51" i="16" s="1"/>
  <c r="ED51" i="16" s="1"/>
  <c r="EE51" i="16" s="1"/>
  <c r="EF51" i="16" s="1"/>
  <c r="EG51" i="16" s="1"/>
  <c r="EH51" i="16" s="1"/>
  <c r="EI51" i="16" s="1"/>
  <c r="EJ51" i="16" s="1"/>
  <c r="EK51" i="16" s="1"/>
  <c r="EL51" i="16" s="1"/>
  <c r="EM51" i="16" s="1"/>
  <c r="EN51" i="16" s="1"/>
  <c r="EO51" i="16" s="1"/>
  <c r="EP51" i="16" s="1"/>
  <c r="EQ51" i="16" s="1"/>
  <c r="ER51" i="16" s="1"/>
  <c r="ES51" i="16" s="1"/>
  <c r="ET51" i="16" s="1"/>
  <c r="EU51" i="16" s="1"/>
  <c r="EV51" i="16" s="1"/>
  <c r="CS18" i="16"/>
  <c r="CT18" i="16" s="1"/>
  <c r="CU18" i="16" s="1"/>
  <c r="CV18" i="16" s="1"/>
  <c r="N18" i="16"/>
  <c r="CS16" i="16"/>
  <c r="CT16" i="16" s="1"/>
  <c r="CU16" i="16" s="1"/>
  <c r="CV16" i="16" s="1"/>
  <c r="N16" i="16"/>
  <c r="CS20" i="16"/>
  <c r="CT20" i="16" s="1"/>
  <c r="CU20" i="16" s="1"/>
  <c r="CV20" i="16" s="1"/>
  <c r="N20" i="16"/>
  <c r="CS44" i="16"/>
  <c r="CT44" i="16" s="1"/>
  <c r="CU44" i="16" s="1"/>
  <c r="CV44" i="16" s="1"/>
  <c r="N44" i="16"/>
  <c r="CS31" i="16"/>
  <c r="CT31" i="16" s="1"/>
  <c r="CU31" i="16" s="1"/>
  <c r="CV31" i="16" s="1"/>
  <c r="N31" i="16"/>
  <c r="CS37" i="16"/>
  <c r="CT37" i="16" s="1"/>
  <c r="CU37" i="16" s="1"/>
  <c r="CV37" i="16" s="1"/>
  <c r="N37" i="16"/>
  <c r="CS61" i="16"/>
  <c r="CT61" i="16" s="1"/>
  <c r="CU61" i="16" s="1"/>
  <c r="CV61" i="16" s="1"/>
  <c r="N61" i="16"/>
  <c r="CS43" i="16"/>
  <c r="CT43" i="16" s="1"/>
  <c r="CU43" i="16" s="1"/>
  <c r="CV43" i="16" s="1"/>
  <c r="N43" i="16"/>
  <c r="CS85" i="16"/>
  <c r="CT85" i="16" s="1"/>
  <c r="CU85" i="16" s="1"/>
  <c r="CV85" i="16" s="1"/>
  <c r="N85" i="16"/>
  <c r="N92" i="16"/>
  <c r="N74" i="16"/>
  <c r="N59" i="16"/>
  <c r="CW59" i="16" s="1"/>
  <c r="CX59" i="16" s="1"/>
  <c r="CY59" i="16" s="1"/>
  <c r="CZ59" i="16" s="1"/>
  <c r="DA59" i="16" s="1"/>
  <c r="DB59" i="16" s="1"/>
  <c r="DC59" i="16" s="1"/>
  <c r="DD59" i="16" s="1"/>
  <c r="DE59" i="16" s="1"/>
  <c r="DF59" i="16" s="1"/>
  <c r="DG59" i="16" s="1"/>
  <c r="DH59" i="16" s="1"/>
  <c r="DI59" i="16" s="1"/>
  <c r="DJ59" i="16" s="1"/>
  <c r="DK59" i="16" s="1"/>
  <c r="DL59" i="16" s="1"/>
  <c r="DM59" i="16" s="1"/>
  <c r="DN59" i="16" s="1"/>
  <c r="DO59" i="16" s="1"/>
  <c r="DP59" i="16" s="1"/>
  <c r="DQ59" i="16" s="1"/>
  <c r="DR59" i="16" s="1"/>
  <c r="DS59" i="16" s="1"/>
  <c r="DT59" i="16" s="1"/>
  <c r="DU59" i="16" s="1"/>
  <c r="DV59" i="16" s="1"/>
  <c r="DW59" i="16" s="1"/>
  <c r="DX59" i="16" s="1"/>
  <c r="DY59" i="16" s="1"/>
  <c r="DZ59" i="16" s="1"/>
  <c r="EA59" i="16" s="1"/>
  <c r="EB59" i="16" s="1"/>
  <c r="EC59" i="16" s="1"/>
  <c r="ED59" i="16" s="1"/>
  <c r="EE59" i="16" s="1"/>
  <c r="EF59" i="16" s="1"/>
  <c r="EG59" i="16" s="1"/>
  <c r="EH59" i="16" s="1"/>
  <c r="EI59" i="16" s="1"/>
  <c r="EJ59" i="16" s="1"/>
  <c r="EK59" i="16" s="1"/>
  <c r="EL59" i="16" s="1"/>
  <c r="EM59" i="16" s="1"/>
  <c r="EN59" i="16" s="1"/>
  <c r="EO59" i="16" s="1"/>
  <c r="EP59" i="16" s="1"/>
  <c r="EQ59" i="16" s="1"/>
  <c r="ER59" i="16" s="1"/>
  <c r="ES59" i="16" s="1"/>
  <c r="ET59" i="16" s="1"/>
  <c r="EU59" i="16" s="1"/>
  <c r="EV59" i="16" s="1"/>
  <c r="N81" i="16"/>
  <c r="CS47" i="16"/>
  <c r="CT47" i="16" s="1"/>
  <c r="CU47" i="16" s="1"/>
  <c r="CV47" i="16" s="1"/>
  <c r="N47" i="16"/>
  <c r="CS68" i="16"/>
  <c r="CT68" i="16" s="1"/>
  <c r="CU68" i="16" s="1"/>
  <c r="CV68" i="16" s="1"/>
  <c r="N68" i="16"/>
  <c r="CS40" i="16"/>
  <c r="CT40" i="16" s="1"/>
  <c r="CU40" i="16" s="1"/>
  <c r="CV40" i="16" s="1"/>
  <c r="N40" i="16"/>
  <c r="CS70" i="16"/>
  <c r="CT70" i="16" s="1"/>
  <c r="CU70" i="16" s="1"/>
  <c r="CV70" i="16" s="1"/>
  <c r="N71" i="16"/>
  <c r="N79" i="16"/>
  <c r="N65" i="16"/>
  <c r="N70" i="16"/>
  <c r="CW54" i="16"/>
  <c r="CX54" i="16" s="1"/>
  <c r="CY54" i="16" s="1"/>
  <c r="CZ54" i="16" s="1"/>
  <c r="DA54" i="16" s="1"/>
  <c r="DB54" i="16" s="1"/>
  <c r="DC54" i="16" s="1"/>
  <c r="DD54" i="16" s="1"/>
  <c r="DE54" i="16" s="1"/>
  <c r="DF54" i="16" s="1"/>
  <c r="DG54" i="16" s="1"/>
  <c r="DH54" i="16" s="1"/>
  <c r="DI54" i="16" s="1"/>
  <c r="DJ54" i="16" s="1"/>
  <c r="DK54" i="16" s="1"/>
  <c r="DL54" i="16" s="1"/>
  <c r="DM54" i="16" s="1"/>
  <c r="DN54" i="16" s="1"/>
  <c r="DO54" i="16" s="1"/>
  <c r="DP54" i="16" s="1"/>
  <c r="DQ54" i="16" s="1"/>
  <c r="DR54" i="16" s="1"/>
  <c r="DS54" i="16" s="1"/>
  <c r="DT54" i="16" s="1"/>
  <c r="DU54" i="16" s="1"/>
  <c r="DV54" i="16" s="1"/>
  <c r="DW54" i="16" s="1"/>
  <c r="DX54" i="16" s="1"/>
  <c r="DY54" i="16" s="1"/>
  <c r="DZ54" i="16" s="1"/>
  <c r="EA54" i="16" s="1"/>
  <c r="EB54" i="16" s="1"/>
  <c r="EC54" i="16" s="1"/>
  <c r="ED54" i="16" s="1"/>
  <c r="EE54" i="16" s="1"/>
  <c r="EF54" i="16" s="1"/>
  <c r="EG54" i="16" s="1"/>
  <c r="EH54" i="16" s="1"/>
  <c r="EI54" i="16" s="1"/>
  <c r="EJ54" i="16" s="1"/>
  <c r="EK54" i="16" s="1"/>
  <c r="EL54" i="16" s="1"/>
  <c r="EM54" i="16" s="1"/>
  <c r="EN54" i="16" s="1"/>
  <c r="EO54" i="16" s="1"/>
  <c r="EP54" i="16" s="1"/>
  <c r="EQ54" i="16" s="1"/>
  <c r="ER54" i="16" s="1"/>
  <c r="ES54" i="16" s="1"/>
  <c r="ET54" i="16" s="1"/>
  <c r="EU54" i="16" s="1"/>
  <c r="EV54" i="16" s="1"/>
  <c r="CS15" i="16"/>
  <c r="CT15" i="16" s="1"/>
  <c r="CU15" i="16" s="1"/>
  <c r="CV15" i="16" s="1"/>
  <c r="N15" i="16"/>
  <c r="CS13" i="16"/>
  <c r="CT13" i="16" s="1"/>
  <c r="CU13" i="16" s="1"/>
  <c r="CV13" i="16" s="1"/>
  <c r="CS63" i="16"/>
  <c r="CT63" i="16" s="1"/>
  <c r="CU63" i="16" s="1"/>
  <c r="CV63" i="16" s="1"/>
  <c r="CW63" i="16" s="1"/>
  <c r="CX63" i="16" s="1"/>
  <c r="CY63" i="16" s="1"/>
  <c r="CZ63" i="16" s="1"/>
  <c r="DA63" i="16" s="1"/>
  <c r="DB63" i="16" s="1"/>
  <c r="DC63" i="16" s="1"/>
  <c r="DD63" i="16" s="1"/>
  <c r="DE63" i="16" s="1"/>
  <c r="DF63" i="16" s="1"/>
  <c r="DG63" i="16" s="1"/>
  <c r="DH63" i="16" s="1"/>
  <c r="DI63" i="16" s="1"/>
  <c r="DJ63" i="16" s="1"/>
  <c r="DK63" i="16" s="1"/>
  <c r="DL63" i="16" s="1"/>
  <c r="DM63" i="16" s="1"/>
  <c r="DN63" i="16" s="1"/>
  <c r="DO63" i="16" s="1"/>
  <c r="DP63" i="16" s="1"/>
  <c r="DQ63" i="16" s="1"/>
  <c r="DR63" i="16" s="1"/>
  <c r="DS63" i="16" s="1"/>
  <c r="DT63" i="16" s="1"/>
  <c r="DU63" i="16" s="1"/>
  <c r="DV63" i="16" s="1"/>
  <c r="DW63" i="16" s="1"/>
  <c r="DX63" i="16" s="1"/>
  <c r="DY63" i="16" s="1"/>
  <c r="DZ63" i="16" s="1"/>
  <c r="EA63" i="16" s="1"/>
  <c r="EB63" i="16" s="1"/>
  <c r="EC63" i="16" s="1"/>
  <c r="ED63" i="16" s="1"/>
  <c r="EE63" i="16" s="1"/>
  <c r="EF63" i="16" s="1"/>
  <c r="EG63" i="16" s="1"/>
  <c r="EH63" i="16" s="1"/>
  <c r="EI63" i="16" s="1"/>
  <c r="EJ63" i="16" s="1"/>
  <c r="EK63" i="16" s="1"/>
  <c r="EL63" i="16" s="1"/>
  <c r="EM63" i="16" s="1"/>
  <c r="EN63" i="16" s="1"/>
  <c r="EO63" i="16" s="1"/>
  <c r="EP63" i="16" s="1"/>
  <c r="EQ63" i="16" s="1"/>
  <c r="ER63" i="16" s="1"/>
  <c r="ES63" i="16" s="1"/>
  <c r="ET63" i="16" s="1"/>
  <c r="EU63" i="16" s="1"/>
  <c r="EV63" i="16" s="1"/>
  <c r="CS35" i="16"/>
  <c r="CT35" i="16" s="1"/>
  <c r="CU35" i="16" s="1"/>
  <c r="CV35" i="16" s="1"/>
  <c r="CW35" i="16" s="1"/>
  <c r="CX35" i="16" s="1"/>
  <c r="CY35" i="16" s="1"/>
  <c r="CZ35" i="16" s="1"/>
  <c r="DA35" i="16" s="1"/>
  <c r="DB35" i="16" s="1"/>
  <c r="DC35" i="16" s="1"/>
  <c r="DD35" i="16" s="1"/>
  <c r="DE35" i="16" s="1"/>
  <c r="DF35" i="16" s="1"/>
  <c r="DG35" i="16" s="1"/>
  <c r="DH35" i="16" s="1"/>
  <c r="DI35" i="16" s="1"/>
  <c r="DJ35" i="16" s="1"/>
  <c r="DK35" i="16" s="1"/>
  <c r="DL35" i="16" s="1"/>
  <c r="DM35" i="16" s="1"/>
  <c r="DN35" i="16" s="1"/>
  <c r="DO35" i="16" s="1"/>
  <c r="DP35" i="16" s="1"/>
  <c r="DQ35" i="16" s="1"/>
  <c r="DR35" i="16" s="1"/>
  <c r="DS35" i="16" s="1"/>
  <c r="DT35" i="16" s="1"/>
  <c r="DU35" i="16" s="1"/>
  <c r="DV35" i="16" s="1"/>
  <c r="DW35" i="16" s="1"/>
  <c r="DX35" i="16" s="1"/>
  <c r="DY35" i="16" s="1"/>
  <c r="DZ35" i="16" s="1"/>
  <c r="EA35" i="16" s="1"/>
  <c r="EB35" i="16" s="1"/>
  <c r="EC35" i="16" s="1"/>
  <c r="ED35" i="16" s="1"/>
  <c r="EE35" i="16" s="1"/>
  <c r="EF35" i="16" s="1"/>
  <c r="EG35" i="16" s="1"/>
  <c r="EH35" i="16" s="1"/>
  <c r="EI35" i="16" s="1"/>
  <c r="EJ35" i="16" s="1"/>
  <c r="EK35" i="16" s="1"/>
  <c r="EL35" i="16" s="1"/>
  <c r="EM35" i="16" s="1"/>
  <c r="EN35" i="16" s="1"/>
  <c r="EO35" i="16" s="1"/>
  <c r="EP35" i="16" s="1"/>
  <c r="EQ35" i="16" s="1"/>
  <c r="ER35" i="16" s="1"/>
  <c r="ES35" i="16" s="1"/>
  <c r="ET35" i="16" s="1"/>
  <c r="EU35" i="16" s="1"/>
  <c r="EV35" i="16" s="1"/>
  <c r="CS33" i="16"/>
  <c r="CT33" i="16" s="1"/>
  <c r="CU33" i="16" s="1"/>
  <c r="CV33" i="16" s="1"/>
  <c r="CW33" i="16" s="1"/>
  <c r="CX33" i="16" s="1"/>
  <c r="CY33" i="16" s="1"/>
  <c r="CZ33" i="16" s="1"/>
  <c r="DA33" i="16" s="1"/>
  <c r="DB33" i="16" s="1"/>
  <c r="DC33" i="16" s="1"/>
  <c r="DD33" i="16" s="1"/>
  <c r="DE33" i="16" s="1"/>
  <c r="DF33" i="16" s="1"/>
  <c r="DG33" i="16" s="1"/>
  <c r="DH33" i="16" s="1"/>
  <c r="DI33" i="16" s="1"/>
  <c r="DJ33" i="16" s="1"/>
  <c r="DK33" i="16" s="1"/>
  <c r="DL33" i="16" s="1"/>
  <c r="DM33" i="16" s="1"/>
  <c r="DN33" i="16" s="1"/>
  <c r="DO33" i="16" s="1"/>
  <c r="DP33" i="16" s="1"/>
  <c r="DQ33" i="16" s="1"/>
  <c r="DR33" i="16" s="1"/>
  <c r="DS33" i="16" s="1"/>
  <c r="DT33" i="16" s="1"/>
  <c r="DU33" i="16" s="1"/>
  <c r="DV33" i="16" s="1"/>
  <c r="DW33" i="16" s="1"/>
  <c r="DX33" i="16" s="1"/>
  <c r="DY33" i="16" s="1"/>
  <c r="DZ33" i="16" s="1"/>
  <c r="EA33" i="16" s="1"/>
  <c r="EB33" i="16" s="1"/>
  <c r="EC33" i="16" s="1"/>
  <c r="ED33" i="16" s="1"/>
  <c r="EE33" i="16" s="1"/>
  <c r="EF33" i="16" s="1"/>
  <c r="EG33" i="16" s="1"/>
  <c r="EH33" i="16" s="1"/>
  <c r="EI33" i="16" s="1"/>
  <c r="EJ33" i="16" s="1"/>
  <c r="EK33" i="16" s="1"/>
  <c r="EL33" i="16" s="1"/>
  <c r="EM33" i="16" s="1"/>
  <c r="EN33" i="16" s="1"/>
  <c r="EO33" i="16" s="1"/>
  <c r="EP33" i="16" s="1"/>
  <c r="EQ33" i="16" s="1"/>
  <c r="ER33" i="16" s="1"/>
  <c r="ES33" i="16" s="1"/>
  <c r="ET33" i="16" s="1"/>
  <c r="EU33" i="16" s="1"/>
  <c r="EV33" i="16" s="1"/>
  <c r="J31" i="12"/>
  <c r="Z70" i="8"/>
  <c r="Z79" i="8" s="1"/>
  <c r="I15" i="12" s="1"/>
  <c r="I26" i="12" s="1"/>
  <c r="M13" i="12"/>
  <c r="M24" i="12" s="1"/>
  <c r="I31" i="12" l="1"/>
  <c r="BO59" i="8"/>
  <c r="BN70" i="8"/>
  <c r="AC9" i="7"/>
  <c r="J13" i="12"/>
  <c r="I13" i="12"/>
  <c r="I24" i="12" s="1"/>
  <c r="BH13" i="8"/>
  <c r="BG40" i="8"/>
  <c r="BG79" i="8" s="1"/>
  <c r="CW81" i="16"/>
  <c r="CX81" i="16" s="1"/>
  <c r="CY81" i="16" s="1"/>
  <c r="CZ81" i="16" s="1"/>
  <c r="DA81" i="16" s="1"/>
  <c r="DB81" i="16" s="1"/>
  <c r="DC81" i="16" s="1"/>
  <c r="DD81" i="16" s="1"/>
  <c r="DE81" i="16" s="1"/>
  <c r="DF81" i="16" s="1"/>
  <c r="DG81" i="16" s="1"/>
  <c r="DH81" i="16" s="1"/>
  <c r="DI81" i="16" s="1"/>
  <c r="DJ81" i="16" s="1"/>
  <c r="DK81" i="16" s="1"/>
  <c r="DL81" i="16" s="1"/>
  <c r="DM81" i="16" s="1"/>
  <c r="DN81" i="16" s="1"/>
  <c r="DO81" i="16" s="1"/>
  <c r="DP81" i="16" s="1"/>
  <c r="DQ81" i="16" s="1"/>
  <c r="DR81" i="16" s="1"/>
  <c r="DS81" i="16" s="1"/>
  <c r="DT81" i="16" s="1"/>
  <c r="DU81" i="16" s="1"/>
  <c r="DV81" i="16" s="1"/>
  <c r="DW81" i="16" s="1"/>
  <c r="DX81" i="16" s="1"/>
  <c r="DY81" i="16" s="1"/>
  <c r="DZ81" i="16" s="1"/>
  <c r="EA81" i="16" s="1"/>
  <c r="EB81" i="16" s="1"/>
  <c r="EC81" i="16" s="1"/>
  <c r="ED81" i="16" s="1"/>
  <c r="EE81" i="16" s="1"/>
  <c r="EF81" i="16" s="1"/>
  <c r="EG81" i="16" s="1"/>
  <c r="EH81" i="16" s="1"/>
  <c r="EI81" i="16" s="1"/>
  <c r="EJ81" i="16" s="1"/>
  <c r="EK81" i="16" s="1"/>
  <c r="EL81" i="16" s="1"/>
  <c r="EM81" i="16" s="1"/>
  <c r="EN81" i="16" s="1"/>
  <c r="EO81" i="16" s="1"/>
  <c r="EP81" i="16" s="1"/>
  <c r="EQ81" i="16" s="1"/>
  <c r="ER81" i="16" s="1"/>
  <c r="ES81" i="16" s="1"/>
  <c r="ET81" i="16" s="1"/>
  <c r="EU81" i="16" s="1"/>
  <c r="EV81" i="16" s="1"/>
  <c r="CW57" i="16"/>
  <c r="CX57" i="16" s="1"/>
  <c r="CY57" i="16" s="1"/>
  <c r="CZ57" i="16" s="1"/>
  <c r="DA57" i="16" s="1"/>
  <c r="DB57" i="16" s="1"/>
  <c r="DC57" i="16" s="1"/>
  <c r="DD57" i="16" s="1"/>
  <c r="DE57" i="16" s="1"/>
  <c r="DF57" i="16" s="1"/>
  <c r="DG57" i="16" s="1"/>
  <c r="DH57" i="16" s="1"/>
  <c r="DI57" i="16" s="1"/>
  <c r="DJ57" i="16" s="1"/>
  <c r="DK57" i="16" s="1"/>
  <c r="DL57" i="16" s="1"/>
  <c r="DM57" i="16" s="1"/>
  <c r="DN57" i="16" s="1"/>
  <c r="DO57" i="16" s="1"/>
  <c r="DP57" i="16" s="1"/>
  <c r="DQ57" i="16" s="1"/>
  <c r="DR57" i="16" s="1"/>
  <c r="DS57" i="16" s="1"/>
  <c r="DT57" i="16" s="1"/>
  <c r="DU57" i="16" s="1"/>
  <c r="DV57" i="16" s="1"/>
  <c r="DW57" i="16" s="1"/>
  <c r="DX57" i="16" s="1"/>
  <c r="DY57" i="16" s="1"/>
  <c r="DZ57" i="16" s="1"/>
  <c r="EA57" i="16" s="1"/>
  <c r="EB57" i="16" s="1"/>
  <c r="EC57" i="16" s="1"/>
  <c r="ED57" i="16" s="1"/>
  <c r="EE57" i="16" s="1"/>
  <c r="EF57" i="16" s="1"/>
  <c r="EG57" i="16" s="1"/>
  <c r="EH57" i="16" s="1"/>
  <c r="EI57" i="16" s="1"/>
  <c r="EJ57" i="16" s="1"/>
  <c r="EK57" i="16" s="1"/>
  <c r="EL57" i="16" s="1"/>
  <c r="EM57" i="16" s="1"/>
  <c r="EN57" i="16" s="1"/>
  <c r="EO57" i="16" s="1"/>
  <c r="EP57" i="16" s="1"/>
  <c r="EQ57" i="16" s="1"/>
  <c r="ER57" i="16" s="1"/>
  <c r="ES57" i="16" s="1"/>
  <c r="ET57" i="16" s="1"/>
  <c r="EU57" i="16" s="1"/>
  <c r="EV57" i="16" s="1"/>
  <c r="CW71" i="16"/>
  <c r="CX71" i="16" s="1"/>
  <c r="CY71" i="16" s="1"/>
  <c r="CZ71" i="16" s="1"/>
  <c r="DA71" i="16" s="1"/>
  <c r="DB71" i="16" s="1"/>
  <c r="DC71" i="16" s="1"/>
  <c r="DD71" i="16" s="1"/>
  <c r="DE71" i="16" s="1"/>
  <c r="DF71" i="16" s="1"/>
  <c r="DG71" i="16" s="1"/>
  <c r="DH71" i="16" s="1"/>
  <c r="DI71" i="16" s="1"/>
  <c r="DJ71" i="16" s="1"/>
  <c r="DK71" i="16" s="1"/>
  <c r="DL71" i="16" s="1"/>
  <c r="DM71" i="16" s="1"/>
  <c r="DN71" i="16" s="1"/>
  <c r="DO71" i="16" s="1"/>
  <c r="DP71" i="16" s="1"/>
  <c r="DQ71" i="16" s="1"/>
  <c r="DR71" i="16" s="1"/>
  <c r="DS71" i="16" s="1"/>
  <c r="DT71" i="16" s="1"/>
  <c r="DU71" i="16" s="1"/>
  <c r="DV71" i="16" s="1"/>
  <c r="DW71" i="16" s="1"/>
  <c r="DX71" i="16" s="1"/>
  <c r="DY71" i="16" s="1"/>
  <c r="DZ71" i="16" s="1"/>
  <c r="EA71" i="16" s="1"/>
  <c r="EB71" i="16" s="1"/>
  <c r="EC71" i="16" s="1"/>
  <c r="ED71" i="16" s="1"/>
  <c r="EE71" i="16" s="1"/>
  <c r="EF71" i="16" s="1"/>
  <c r="EG71" i="16" s="1"/>
  <c r="EH71" i="16" s="1"/>
  <c r="EI71" i="16" s="1"/>
  <c r="EJ71" i="16" s="1"/>
  <c r="EK71" i="16" s="1"/>
  <c r="EL71" i="16" s="1"/>
  <c r="EM71" i="16" s="1"/>
  <c r="EN71" i="16" s="1"/>
  <c r="EO71" i="16" s="1"/>
  <c r="EP71" i="16" s="1"/>
  <c r="EQ71" i="16" s="1"/>
  <c r="ER71" i="16" s="1"/>
  <c r="ES71" i="16" s="1"/>
  <c r="ET71" i="16" s="1"/>
  <c r="EU71" i="16" s="1"/>
  <c r="EV71" i="16" s="1"/>
  <c r="CW65" i="16"/>
  <c r="CX65" i="16" s="1"/>
  <c r="CY65" i="16" s="1"/>
  <c r="CZ65" i="16" s="1"/>
  <c r="DA65" i="16" s="1"/>
  <c r="DB65" i="16" s="1"/>
  <c r="DC65" i="16" s="1"/>
  <c r="DD65" i="16" s="1"/>
  <c r="DE65" i="16" s="1"/>
  <c r="DF65" i="16" s="1"/>
  <c r="DG65" i="16" s="1"/>
  <c r="DH65" i="16" s="1"/>
  <c r="DI65" i="16" s="1"/>
  <c r="DJ65" i="16" s="1"/>
  <c r="DK65" i="16" s="1"/>
  <c r="DL65" i="16" s="1"/>
  <c r="DM65" i="16" s="1"/>
  <c r="DN65" i="16" s="1"/>
  <c r="DO65" i="16" s="1"/>
  <c r="DP65" i="16" s="1"/>
  <c r="DQ65" i="16" s="1"/>
  <c r="DR65" i="16" s="1"/>
  <c r="DS65" i="16" s="1"/>
  <c r="DT65" i="16" s="1"/>
  <c r="DU65" i="16" s="1"/>
  <c r="DV65" i="16" s="1"/>
  <c r="DW65" i="16" s="1"/>
  <c r="DX65" i="16" s="1"/>
  <c r="DY65" i="16" s="1"/>
  <c r="DZ65" i="16" s="1"/>
  <c r="EA65" i="16" s="1"/>
  <c r="EB65" i="16" s="1"/>
  <c r="EC65" i="16" s="1"/>
  <c r="ED65" i="16" s="1"/>
  <c r="EE65" i="16" s="1"/>
  <c r="EF65" i="16" s="1"/>
  <c r="EG65" i="16" s="1"/>
  <c r="EH65" i="16" s="1"/>
  <c r="EI65" i="16" s="1"/>
  <c r="EJ65" i="16" s="1"/>
  <c r="EK65" i="16" s="1"/>
  <c r="EL65" i="16" s="1"/>
  <c r="EM65" i="16" s="1"/>
  <c r="EN65" i="16" s="1"/>
  <c r="EO65" i="16" s="1"/>
  <c r="EP65" i="16" s="1"/>
  <c r="EQ65" i="16" s="1"/>
  <c r="ER65" i="16" s="1"/>
  <c r="ES65" i="16" s="1"/>
  <c r="ET65" i="16" s="1"/>
  <c r="EU65" i="16" s="1"/>
  <c r="EV65" i="16" s="1"/>
  <c r="CW92" i="16"/>
  <c r="CX92" i="16" s="1"/>
  <c r="CY92" i="16" s="1"/>
  <c r="CZ92" i="16" s="1"/>
  <c r="DA92" i="16" s="1"/>
  <c r="DB92" i="16" s="1"/>
  <c r="DC92" i="16" s="1"/>
  <c r="DD92" i="16" s="1"/>
  <c r="DE92" i="16" s="1"/>
  <c r="DF92" i="16" s="1"/>
  <c r="DG92" i="16" s="1"/>
  <c r="DH92" i="16" s="1"/>
  <c r="DI92" i="16" s="1"/>
  <c r="DJ92" i="16" s="1"/>
  <c r="DK92" i="16" s="1"/>
  <c r="DL92" i="16" s="1"/>
  <c r="DM92" i="16" s="1"/>
  <c r="DN92" i="16" s="1"/>
  <c r="DO92" i="16" s="1"/>
  <c r="DP92" i="16" s="1"/>
  <c r="DQ92" i="16" s="1"/>
  <c r="DR92" i="16" s="1"/>
  <c r="DS92" i="16" s="1"/>
  <c r="DT92" i="16" s="1"/>
  <c r="DU92" i="16" s="1"/>
  <c r="DV92" i="16" s="1"/>
  <c r="DW92" i="16" s="1"/>
  <c r="DX92" i="16" s="1"/>
  <c r="DY92" i="16" s="1"/>
  <c r="DZ92" i="16" s="1"/>
  <c r="EA92" i="16" s="1"/>
  <c r="EB92" i="16" s="1"/>
  <c r="EC92" i="16" s="1"/>
  <c r="ED92" i="16" s="1"/>
  <c r="EE92" i="16" s="1"/>
  <c r="EF92" i="16" s="1"/>
  <c r="EG92" i="16" s="1"/>
  <c r="EH92" i="16" s="1"/>
  <c r="EI92" i="16" s="1"/>
  <c r="EJ92" i="16" s="1"/>
  <c r="EK92" i="16" s="1"/>
  <c r="EL92" i="16" s="1"/>
  <c r="EM92" i="16" s="1"/>
  <c r="EN92" i="16" s="1"/>
  <c r="EO92" i="16" s="1"/>
  <c r="EP92" i="16" s="1"/>
  <c r="EQ92" i="16" s="1"/>
  <c r="ER92" i="16" s="1"/>
  <c r="ES92" i="16" s="1"/>
  <c r="ET92" i="16" s="1"/>
  <c r="EU92" i="16" s="1"/>
  <c r="EV92" i="16" s="1"/>
  <c r="CW90" i="16"/>
  <c r="CX90" i="16" s="1"/>
  <c r="CY90" i="16" s="1"/>
  <c r="CZ90" i="16" s="1"/>
  <c r="DA90" i="16" s="1"/>
  <c r="DB90" i="16" s="1"/>
  <c r="DC90" i="16" s="1"/>
  <c r="DD90" i="16" s="1"/>
  <c r="DE90" i="16" s="1"/>
  <c r="DF90" i="16" s="1"/>
  <c r="DG90" i="16" s="1"/>
  <c r="DH90" i="16" s="1"/>
  <c r="DI90" i="16" s="1"/>
  <c r="DJ90" i="16" s="1"/>
  <c r="DK90" i="16" s="1"/>
  <c r="DL90" i="16" s="1"/>
  <c r="DM90" i="16" s="1"/>
  <c r="DN90" i="16" s="1"/>
  <c r="DO90" i="16" s="1"/>
  <c r="DP90" i="16" s="1"/>
  <c r="DQ90" i="16" s="1"/>
  <c r="DR90" i="16" s="1"/>
  <c r="DS90" i="16" s="1"/>
  <c r="DT90" i="16" s="1"/>
  <c r="DU90" i="16" s="1"/>
  <c r="DV90" i="16" s="1"/>
  <c r="DW90" i="16" s="1"/>
  <c r="DX90" i="16" s="1"/>
  <c r="DY90" i="16" s="1"/>
  <c r="DZ90" i="16" s="1"/>
  <c r="EA90" i="16" s="1"/>
  <c r="EB90" i="16" s="1"/>
  <c r="EC90" i="16" s="1"/>
  <c r="ED90" i="16" s="1"/>
  <c r="EE90" i="16" s="1"/>
  <c r="EF90" i="16" s="1"/>
  <c r="EG90" i="16" s="1"/>
  <c r="EH90" i="16" s="1"/>
  <c r="EI90" i="16" s="1"/>
  <c r="EJ90" i="16" s="1"/>
  <c r="EK90" i="16" s="1"/>
  <c r="EL90" i="16" s="1"/>
  <c r="EM90" i="16" s="1"/>
  <c r="EN90" i="16" s="1"/>
  <c r="EO90" i="16" s="1"/>
  <c r="EP90" i="16" s="1"/>
  <c r="EQ90" i="16" s="1"/>
  <c r="ER90" i="16" s="1"/>
  <c r="ES90" i="16" s="1"/>
  <c r="ET90" i="16" s="1"/>
  <c r="EU90" i="16" s="1"/>
  <c r="EV90" i="16" s="1"/>
  <c r="CW74" i="16"/>
  <c r="CX74" i="16" s="1"/>
  <c r="CY74" i="16" s="1"/>
  <c r="CZ74" i="16" s="1"/>
  <c r="DA74" i="16" s="1"/>
  <c r="DB74" i="16" s="1"/>
  <c r="DC74" i="16" s="1"/>
  <c r="DD74" i="16" s="1"/>
  <c r="DE74" i="16" s="1"/>
  <c r="DF74" i="16" s="1"/>
  <c r="DG74" i="16" s="1"/>
  <c r="DH74" i="16" s="1"/>
  <c r="DI74" i="16" s="1"/>
  <c r="DJ74" i="16" s="1"/>
  <c r="DK74" i="16" s="1"/>
  <c r="DL74" i="16" s="1"/>
  <c r="DM74" i="16" s="1"/>
  <c r="DN74" i="16" s="1"/>
  <c r="DO74" i="16" s="1"/>
  <c r="DP74" i="16" s="1"/>
  <c r="DQ74" i="16" s="1"/>
  <c r="DR74" i="16" s="1"/>
  <c r="DS74" i="16" s="1"/>
  <c r="DT74" i="16" s="1"/>
  <c r="DU74" i="16" s="1"/>
  <c r="DV74" i="16" s="1"/>
  <c r="DW74" i="16" s="1"/>
  <c r="DX74" i="16" s="1"/>
  <c r="DY74" i="16" s="1"/>
  <c r="DZ74" i="16" s="1"/>
  <c r="EA74" i="16" s="1"/>
  <c r="EB74" i="16" s="1"/>
  <c r="EC74" i="16" s="1"/>
  <c r="ED74" i="16" s="1"/>
  <c r="EE74" i="16" s="1"/>
  <c r="EF74" i="16" s="1"/>
  <c r="EG74" i="16" s="1"/>
  <c r="EH74" i="16" s="1"/>
  <c r="EI74" i="16" s="1"/>
  <c r="EJ74" i="16" s="1"/>
  <c r="EK74" i="16" s="1"/>
  <c r="EL74" i="16" s="1"/>
  <c r="EM74" i="16" s="1"/>
  <c r="EN74" i="16" s="1"/>
  <c r="EO74" i="16" s="1"/>
  <c r="EP74" i="16" s="1"/>
  <c r="EQ74" i="16" s="1"/>
  <c r="ER74" i="16" s="1"/>
  <c r="ES74" i="16" s="1"/>
  <c r="ET74" i="16" s="1"/>
  <c r="EU74" i="16" s="1"/>
  <c r="EV74" i="16" s="1"/>
  <c r="CW60" i="16"/>
  <c r="CX60" i="16" s="1"/>
  <c r="CY60" i="16" s="1"/>
  <c r="CZ60" i="16" s="1"/>
  <c r="DA60" i="16" s="1"/>
  <c r="DB60" i="16" s="1"/>
  <c r="DC60" i="16" s="1"/>
  <c r="DD60" i="16" s="1"/>
  <c r="DE60" i="16" s="1"/>
  <c r="DF60" i="16" s="1"/>
  <c r="DG60" i="16" s="1"/>
  <c r="DH60" i="16" s="1"/>
  <c r="DI60" i="16" s="1"/>
  <c r="DJ60" i="16" s="1"/>
  <c r="DK60" i="16" s="1"/>
  <c r="DL60" i="16" s="1"/>
  <c r="DM60" i="16" s="1"/>
  <c r="DN60" i="16" s="1"/>
  <c r="DO60" i="16" s="1"/>
  <c r="DP60" i="16" s="1"/>
  <c r="DQ60" i="16" s="1"/>
  <c r="DR60" i="16" s="1"/>
  <c r="DS60" i="16" s="1"/>
  <c r="DT60" i="16" s="1"/>
  <c r="DU60" i="16" s="1"/>
  <c r="DV60" i="16" s="1"/>
  <c r="DW60" i="16" s="1"/>
  <c r="DX60" i="16" s="1"/>
  <c r="DY60" i="16" s="1"/>
  <c r="DZ60" i="16" s="1"/>
  <c r="EA60" i="16" s="1"/>
  <c r="EB60" i="16" s="1"/>
  <c r="EC60" i="16" s="1"/>
  <c r="ED60" i="16" s="1"/>
  <c r="EE60" i="16" s="1"/>
  <c r="EF60" i="16" s="1"/>
  <c r="EG60" i="16" s="1"/>
  <c r="EH60" i="16" s="1"/>
  <c r="EI60" i="16" s="1"/>
  <c r="EJ60" i="16" s="1"/>
  <c r="EK60" i="16" s="1"/>
  <c r="EL60" i="16" s="1"/>
  <c r="EM60" i="16" s="1"/>
  <c r="EN60" i="16" s="1"/>
  <c r="EO60" i="16" s="1"/>
  <c r="EP60" i="16" s="1"/>
  <c r="EQ60" i="16" s="1"/>
  <c r="ER60" i="16" s="1"/>
  <c r="ES60" i="16" s="1"/>
  <c r="ET60" i="16" s="1"/>
  <c r="EU60" i="16" s="1"/>
  <c r="EV60" i="16" s="1"/>
  <c r="CW75" i="16"/>
  <c r="CX75" i="16" s="1"/>
  <c r="CY75" i="16" s="1"/>
  <c r="CZ75" i="16" s="1"/>
  <c r="DA75" i="16" s="1"/>
  <c r="DB75" i="16" s="1"/>
  <c r="DC75" i="16" s="1"/>
  <c r="DD75" i="16" s="1"/>
  <c r="DE75" i="16" s="1"/>
  <c r="DF75" i="16" s="1"/>
  <c r="DG75" i="16" s="1"/>
  <c r="DH75" i="16" s="1"/>
  <c r="DI75" i="16" s="1"/>
  <c r="DJ75" i="16" s="1"/>
  <c r="DK75" i="16" s="1"/>
  <c r="DL75" i="16" s="1"/>
  <c r="DM75" i="16" s="1"/>
  <c r="DN75" i="16" s="1"/>
  <c r="DO75" i="16" s="1"/>
  <c r="DP75" i="16" s="1"/>
  <c r="DQ75" i="16" s="1"/>
  <c r="DR75" i="16" s="1"/>
  <c r="DS75" i="16" s="1"/>
  <c r="DT75" i="16" s="1"/>
  <c r="DU75" i="16" s="1"/>
  <c r="DV75" i="16" s="1"/>
  <c r="DW75" i="16" s="1"/>
  <c r="DX75" i="16" s="1"/>
  <c r="DY75" i="16" s="1"/>
  <c r="DZ75" i="16" s="1"/>
  <c r="EA75" i="16" s="1"/>
  <c r="EB75" i="16" s="1"/>
  <c r="EC75" i="16" s="1"/>
  <c r="ED75" i="16" s="1"/>
  <c r="EE75" i="16" s="1"/>
  <c r="EF75" i="16" s="1"/>
  <c r="EG75" i="16" s="1"/>
  <c r="EH75" i="16" s="1"/>
  <c r="EI75" i="16" s="1"/>
  <c r="EJ75" i="16" s="1"/>
  <c r="EK75" i="16" s="1"/>
  <c r="EL75" i="16" s="1"/>
  <c r="EM75" i="16" s="1"/>
  <c r="EN75" i="16" s="1"/>
  <c r="EO75" i="16" s="1"/>
  <c r="EP75" i="16" s="1"/>
  <c r="EQ75" i="16" s="1"/>
  <c r="ER75" i="16" s="1"/>
  <c r="ES75" i="16" s="1"/>
  <c r="ET75" i="16" s="1"/>
  <c r="EU75" i="16" s="1"/>
  <c r="EV75" i="16" s="1"/>
  <c r="CW79" i="16"/>
  <c r="CX79" i="16" s="1"/>
  <c r="CY79" i="16" s="1"/>
  <c r="CZ79" i="16" s="1"/>
  <c r="DA79" i="16" s="1"/>
  <c r="DB79" i="16" s="1"/>
  <c r="DC79" i="16" s="1"/>
  <c r="DD79" i="16" s="1"/>
  <c r="DE79" i="16" s="1"/>
  <c r="DF79" i="16" s="1"/>
  <c r="DG79" i="16" s="1"/>
  <c r="DH79" i="16" s="1"/>
  <c r="DI79" i="16" s="1"/>
  <c r="DJ79" i="16" s="1"/>
  <c r="DK79" i="16" s="1"/>
  <c r="DL79" i="16" s="1"/>
  <c r="DM79" i="16" s="1"/>
  <c r="DN79" i="16" s="1"/>
  <c r="DO79" i="16" s="1"/>
  <c r="DP79" i="16" s="1"/>
  <c r="DQ79" i="16" s="1"/>
  <c r="DR79" i="16" s="1"/>
  <c r="DS79" i="16" s="1"/>
  <c r="DT79" i="16" s="1"/>
  <c r="DU79" i="16" s="1"/>
  <c r="DV79" i="16" s="1"/>
  <c r="DW79" i="16" s="1"/>
  <c r="DX79" i="16" s="1"/>
  <c r="DY79" i="16" s="1"/>
  <c r="DZ79" i="16" s="1"/>
  <c r="EA79" i="16" s="1"/>
  <c r="EB79" i="16" s="1"/>
  <c r="EC79" i="16" s="1"/>
  <c r="ED79" i="16" s="1"/>
  <c r="EE79" i="16" s="1"/>
  <c r="EF79" i="16" s="1"/>
  <c r="EG79" i="16" s="1"/>
  <c r="EH79" i="16" s="1"/>
  <c r="EI79" i="16" s="1"/>
  <c r="EJ79" i="16" s="1"/>
  <c r="EK79" i="16" s="1"/>
  <c r="EL79" i="16" s="1"/>
  <c r="EM79" i="16" s="1"/>
  <c r="EN79" i="16" s="1"/>
  <c r="EO79" i="16" s="1"/>
  <c r="EP79" i="16" s="1"/>
  <c r="EQ79" i="16" s="1"/>
  <c r="ER79" i="16" s="1"/>
  <c r="ES79" i="16" s="1"/>
  <c r="ET79" i="16" s="1"/>
  <c r="EU79" i="16" s="1"/>
  <c r="EV79" i="16" s="1"/>
  <c r="CW55" i="16"/>
  <c r="CX55" i="16" s="1"/>
  <c r="CY55" i="16" s="1"/>
  <c r="CZ55" i="16" s="1"/>
  <c r="DA55" i="16" s="1"/>
  <c r="DB55" i="16" s="1"/>
  <c r="DC55" i="16" s="1"/>
  <c r="DD55" i="16" s="1"/>
  <c r="DE55" i="16" s="1"/>
  <c r="DF55" i="16" s="1"/>
  <c r="DG55" i="16" s="1"/>
  <c r="DH55" i="16" s="1"/>
  <c r="DI55" i="16" s="1"/>
  <c r="DJ55" i="16" s="1"/>
  <c r="DK55" i="16" s="1"/>
  <c r="DL55" i="16" s="1"/>
  <c r="DM55" i="16" s="1"/>
  <c r="DN55" i="16" s="1"/>
  <c r="DO55" i="16" s="1"/>
  <c r="DP55" i="16" s="1"/>
  <c r="DQ55" i="16" s="1"/>
  <c r="DR55" i="16" s="1"/>
  <c r="DS55" i="16" s="1"/>
  <c r="DT55" i="16" s="1"/>
  <c r="DU55" i="16" s="1"/>
  <c r="DV55" i="16" s="1"/>
  <c r="DW55" i="16" s="1"/>
  <c r="DX55" i="16" s="1"/>
  <c r="DY55" i="16" s="1"/>
  <c r="DZ55" i="16" s="1"/>
  <c r="EA55" i="16" s="1"/>
  <c r="EB55" i="16" s="1"/>
  <c r="EC55" i="16" s="1"/>
  <c r="ED55" i="16" s="1"/>
  <c r="EE55" i="16" s="1"/>
  <c r="EF55" i="16" s="1"/>
  <c r="EG55" i="16" s="1"/>
  <c r="EH55" i="16" s="1"/>
  <c r="EI55" i="16" s="1"/>
  <c r="EJ55" i="16" s="1"/>
  <c r="EK55" i="16" s="1"/>
  <c r="EL55" i="16" s="1"/>
  <c r="EM55" i="16" s="1"/>
  <c r="EN55" i="16" s="1"/>
  <c r="EO55" i="16" s="1"/>
  <c r="EP55" i="16" s="1"/>
  <c r="EQ55" i="16" s="1"/>
  <c r="ER55" i="16" s="1"/>
  <c r="ES55" i="16" s="1"/>
  <c r="ET55" i="16" s="1"/>
  <c r="EU55" i="16" s="1"/>
  <c r="EV55" i="16" s="1"/>
  <c r="CW40" i="16"/>
  <c r="CX40" i="16" s="1"/>
  <c r="CY40" i="16" s="1"/>
  <c r="CZ40" i="16" s="1"/>
  <c r="DA40" i="16" s="1"/>
  <c r="DB40" i="16" s="1"/>
  <c r="DC40" i="16" s="1"/>
  <c r="DD40" i="16" s="1"/>
  <c r="DE40" i="16" s="1"/>
  <c r="DF40" i="16" s="1"/>
  <c r="DG40" i="16" s="1"/>
  <c r="DH40" i="16" s="1"/>
  <c r="DI40" i="16" s="1"/>
  <c r="DJ40" i="16" s="1"/>
  <c r="DK40" i="16" s="1"/>
  <c r="DL40" i="16" s="1"/>
  <c r="DM40" i="16" s="1"/>
  <c r="DN40" i="16" s="1"/>
  <c r="DO40" i="16" s="1"/>
  <c r="DP40" i="16" s="1"/>
  <c r="DQ40" i="16" s="1"/>
  <c r="DR40" i="16" s="1"/>
  <c r="DS40" i="16" s="1"/>
  <c r="DT40" i="16" s="1"/>
  <c r="DU40" i="16" s="1"/>
  <c r="DV40" i="16" s="1"/>
  <c r="DW40" i="16" s="1"/>
  <c r="DX40" i="16" s="1"/>
  <c r="DY40" i="16" s="1"/>
  <c r="DZ40" i="16" s="1"/>
  <c r="EA40" i="16" s="1"/>
  <c r="EB40" i="16" s="1"/>
  <c r="EC40" i="16" s="1"/>
  <c r="ED40" i="16" s="1"/>
  <c r="EE40" i="16" s="1"/>
  <c r="EF40" i="16" s="1"/>
  <c r="EG40" i="16" s="1"/>
  <c r="EH40" i="16" s="1"/>
  <c r="EI40" i="16" s="1"/>
  <c r="EJ40" i="16" s="1"/>
  <c r="EK40" i="16" s="1"/>
  <c r="EL40" i="16" s="1"/>
  <c r="EM40" i="16" s="1"/>
  <c r="EN40" i="16" s="1"/>
  <c r="EO40" i="16" s="1"/>
  <c r="EP40" i="16" s="1"/>
  <c r="EQ40" i="16" s="1"/>
  <c r="ER40" i="16" s="1"/>
  <c r="ES40" i="16" s="1"/>
  <c r="ET40" i="16" s="1"/>
  <c r="EU40" i="16" s="1"/>
  <c r="EV40" i="16" s="1"/>
  <c r="CW70" i="16"/>
  <c r="CX70" i="16" s="1"/>
  <c r="CY70" i="16" s="1"/>
  <c r="CZ70" i="16" s="1"/>
  <c r="DA70" i="16" s="1"/>
  <c r="DB70" i="16" s="1"/>
  <c r="DC70" i="16" s="1"/>
  <c r="DD70" i="16" s="1"/>
  <c r="DE70" i="16" s="1"/>
  <c r="DF70" i="16" s="1"/>
  <c r="DG70" i="16" s="1"/>
  <c r="DH70" i="16" s="1"/>
  <c r="DI70" i="16" s="1"/>
  <c r="DJ70" i="16" s="1"/>
  <c r="DK70" i="16" s="1"/>
  <c r="DL70" i="16" s="1"/>
  <c r="DM70" i="16" s="1"/>
  <c r="DN70" i="16" s="1"/>
  <c r="DO70" i="16" s="1"/>
  <c r="DP70" i="16" s="1"/>
  <c r="DQ70" i="16" s="1"/>
  <c r="DR70" i="16" s="1"/>
  <c r="DS70" i="16" s="1"/>
  <c r="DT70" i="16" s="1"/>
  <c r="DU70" i="16" s="1"/>
  <c r="DV70" i="16" s="1"/>
  <c r="DW70" i="16" s="1"/>
  <c r="DX70" i="16" s="1"/>
  <c r="DY70" i="16" s="1"/>
  <c r="DZ70" i="16" s="1"/>
  <c r="EA70" i="16" s="1"/>
  <c r="EB70" i="16" s="1"/>
  <c r="EC70" i="16" s="1"/>
  <c r="ED70" i="16" s="1"/>
  <c r="EE70" i="16" s="1"/>
  <c r="EF70" i="16" s="1"/>
  <c r="EG70" i="16" s="1"/>
  <c r="EH70" i="16" s="1"/>
  <c r="EI70" i="16" s="1"/>
  <c r="EJ70" i="16" s="1"/>
  <c r="EK70" i="16" s="1"/>
  <c r="EL70" i="16" s="1"/>
  <c r="EM70" i="16" s="1"/>
  <c r="EN70" i="16" s="1"/>
  <c r="EO70" i="16" s="1"/>
  <c r="EP70" i="16" s="1"/>
  <c r="EQ70" i="16" s="1"/>
  <c r="ER70" i="16" s="1"/>
  <c r="ES70" i="16" s="1"/>
  <c r="ET70" i="16" s="1"/>
  <c r="EU70" i="16" s="1"/>
  <c r="EV70" i="16" s="1"/>
  <c r="CW34" i="16"/>
  <c r="CX34" i="16" s="1"/>
  <c r="CY34" i="16" s="1"/>
  <c r="CZ34" i="16" s="1"/>
  <c r="DA34" i="16" s="1"/>
  <c r="DB34" i="16" s="1"/>
  <c r="DC34" i="16" s="1"/>
  <c r="DD34" i="16" s="1"/>
  <c r="DE34" i="16" s="1"/>
  <c r="DF34" i="16" s="1"/>
  <c r="DG34" i="16" s="1"/>
  <c r="DH34" i="16" s="1"/>
  <c r="DI34" i="16" s="1"/>
  <c r="DJ34" i="16" s="1"/>
  <c r="DK34" i="16" s="1"/>
  <c r="DL34" i="16" s="1"/>
  <c r="DM34" i="16" s="1"/>
  <c r="DN34" i="16" s="1"/>
  <c r="DO34" i="16" s="1"/>
  <c r="DP34" i="16" s="1"/>
  <c r="DQ34" i="16" s="1"/>
  <c r="DR34" i="16" s="1"/>
  <c r="DS34" i="16" s="1"/>
  <c r="DT34" i="16" s="1"/>
  <c r="DU34" i="16" s="1"/>
  <c r="DV34" i="16" s="1"/>
  <c r="DW34" i="16" s="1"/>
  <c r="DX34" i="16" s="1"/>
  <c r="DY34" i="16" s="1"/>
  <c r="DZ34" i="16" s="1"/>
  <c r="EA34" i="16" s="1"/>
  <c r="EB34" i="16" s="1"/>
  <c r="EC34" i="16" s="1"/>
  <c r="ED34" i="16" s="1"/>
  <c r="EE34" i="16" s="1"/>
  <c r="EF34" i="16" s="1"/>
  <c r="EG34" i="16" s="1"/>
  <c r="EH34" i="16" s="1"/>
  <c r="EI34" i="16" s="1"/>
  <c r="EJ34" i="16" s="1"/>
  <c r="EK34" i="16" s="1"/>
  <c r="EL34" i="16" s="1"/>
  <c r="EM34" i="16" s="1"/>
  <c r="EN34" i="16" s="1"/>
  <c r="EO34" i="16" s="1"/>
  <c r="EP34" i="16" s="1"/>
  <c r="EQ34" i="16" s="1"/>
  <c r="ER34" i="16" s="1"/>
  <c r="ES34" i="16" s="1"/>
  <c r="ET34" i="16" s="1"/>
  <c r="EU34" i="16" s="1"/>
  <c r="EV34" i="16" s="1"/>
  <c r="CW67" i="16"/>
  <c r="CX67" i="16" s="1"/>
  <c r="CY67" i="16" s="1"/>
  <c r="CZ67" i="16" s="1"/>
  <c r="DA67" i="16" s="1"/>
  <c r="DB67" i="16" s="1"/>
  <c r="DC67" i="16" s="1"/>
  <c r="DD67" i="16" s="1"/>
  <c r="DE67" i="16" s="1"/>
  <c r="DF67" i="16" s="1"/>
  <c r="DG67" i="16" s="1"/>
  <c r="DH67" i="16" s="1"/>
  <c r="DI67" i="16" s="1"/>
  <c r="DJ67" i="16" s="1"/>
  <c r="DK67" i="16" s="1"/>
  <c r="DL67" i="16" s="1"/>
  <c r="DM67" i="16" s="1"/>
  <c r="DN67" i="16" s="1"/>
  <c r="DO67" i="16" s="1"/>
  <c r="DP67" i="16" s="1"/>
  <c r="DQ67" i="16" s="1"/>
  <c r="DR67" i="16" s="1"/>
  <c r="DS67" i="16" s="1"/>
  <c r="DT67" i="16" s="1"/>
  <c r="DU67" i="16" s="1"/>
  <c r="DV67" i="16" s="1"/>
  <c r="DW67" i="16" s="1"/>
  <c r="DX67" i="16" s="1"/>
  <c r="DY67" i="16" s="1"/>
  <c r="DZ67" i="16" s="1"/>
  <c r="EA67" i="16" s="1"/>
  <c r="EB67" i="16" s="1"/>
  <c r="EC67" i="16" s="1"/>
  <c r="ED67" i="16" s="1"/>
  <c r="EE67" i="16" s="1"/>
  <c r="EF67" i="16" s="1"/>
  <c r="EG67" i="16" s="1"/>
  <c r="EH67" i="16" s="1"/>
  <c r="EI67" i="16" s="1"/>
  <c r="EJ67" i="16" s="1"/>
  <c r="EK67" i="16" s="1"/>
  <c r="EL67" i="16" s="1"/>
  <c r="EM67" i="16" s="1"/>
  <c r="EN67" i="16" s="1"/>
  <c r="EO67" i="16" s="1"/>
  <c r="EP67" i="16" s="1"/>
  <c r="EQ67" i="16" s="1"/>
  <c r="ER67" i="16" s="1"/>
  <c r="ES67" i="16" s="1"/>
  <c r="ET67" i="16" s="1"/>
  <c r="EU67" i="16" s="1"/>
  <c r="EV67" i="16" s="1"/>
  <c r="CW48" i="16"/>
  <c r="CX48" i="16" s="1"/>
  <c r="CY48" i="16" s="1"/>
  <c r="CZ48" i="16" s="1"/>
  <c r="DA48" i="16" s="1"/>
  <c r="DB48" i="16" s="1"/>
  <c r="DC48" i="16" s="1"/>
  <c r="DD48" i="16" s="1"/>
  <c r="DE48" i="16" s="1"/>
  <c r="DF48" i="16" s="1"/>
  <c r="DG48" i="16" s="1"/>
  <c r="DH48" i="16" s="1"/>
  <c r="DI48" i="16" s="1"/>
  <c r="DJ48" i="16" s="1"/>
  <c r="DK48" i="16" s="1"/>
  <c r="DL48" i="16" s="1"/>
  <c r="DM48" i="16" s="1"/>
  <c r="DN48" i="16" s="1"/>
  <c r="DO48" i="16" s="1"/>
  <c r="DP48" i="16" s="1"/>
  <c r="DQ48" i="16" s="1"/>
  <c r="DR48" i="16" s="1"/>
  <c r="DS48" i="16" s="1"/>
  <c r="DT48" i="16" s="1"/>
  <c r="DU48" i="16" s="1"/>
  <c r="DV48" i="16" s="1"/>
  <c r="DW48" i="16" s="1"/>
  <c r="DX48" i="16" s="1"/>
  <c r="DY48" i="16" s="1"/>
  <c r="DZ48" i="16" s="1"/>
  <c r="EA48" i="16" s="1"/>
  <c r="EB48" i="16" s="1"/>
  <c r="EC48" i="16" s="1"/>
  <c r="ED48" i="16" s="1"/>
  <c r="EE48" i="16" s="1"/>
  <c r="EF48" i="16" s="1"/>
  <c r="EG48" i="16" s="1"/>
  <c r="EH48" i="16" s="1"/>
  <c r="EI48" i="16" s="1"/>
  <c r="EJ48" i="16" s="1"/>
  <c r="EK48" i="16" s="1"/>
  <c r="EL48" i="16" s="1"/>
  <c r="EM48" i="16" s="1"/>
  <c r="EN48" i="16" s="1"/>
  <c r="EO48" i="16" s="1"/>
  <c r="EP48" i="16" s="1"/>
  <c r="EQ48" i="16" s="1"/>
  <c r="ER48" i="16" s="1"/>
  <c r="ES48" i="16" s="1"/>
  <c r="ET48" i="16" s="1"/>
  <c r="EU48" i="16" s="1"/>
  <c r="EV48" i="16" s="1"/>
  <c r="CW46" i="16"/>
  <c r="CX46" i="16" s="1"/>
  <c r="CY46" i="16" s="1"/>
  <c r="CZ46" i="16" s="1"/>
  <c r="DA46" i="16" s="1"/>
  <c r="DB46" i="16" s="1"/>
  <c r="DC46" i="16" s="1"/>
  <c r="DD46" i="16" s="1"/>
  <c r="DE46" i="16" s="1"/>
  <c r="DF46" i="16" s="1"/>
  <c r="DG46" i="16" s="1"/>
  <c r="DH46" i="16" s="1"/>
  <c r="DI46" i="16" s="1"/>
  <c r="DJ46" i="16" s="1"/>
  <c r="DK46" i="16" s="1"/>
  <c r="DL46" i="16" s="1"/>
  <c r="DM46" i="16" s="1"/>
  <c r="DN46" i="16" s="1"/>
  <c r="DO46" i="16" s="1"/>
  <c r="DP46" i="16" s="1"/>
  <c r="DQ46" i="16" s="1"/>
  <c r="DR46" i="16" s="1"/>
  <c r="DS46" i="16" s="1"/>
  <c r="DT46" i="16" s="1"/>
  <c r="DU46" i="16" s="1"/>
  <c r="DV46" i="16" s="1"/>
  <c r="DW46" i="16" s="1"/>
  <c r="DX46" i="16" s="1"/>
  <c r="DY46" i="16" s="1"/>
  <c r="DZ46" i="16" s="1"/>
  <c r="EA46" i="16" s="1"/>
  <c r="EB46" i="16" s="1"/>
  <c r="EC46" i="16" s="1"/>
  <c r="ED46" i="16" s="1"/>
  <c r="EE46" i="16" s="1"/>
  <c r="EF46" i="16" s="1"/>
  <c r="EG46" i="16" s="1"/>
  <c r="EH46" i="16" s="1"/>
  <c r="EI46" i="16" s="1"/>
  <c r="EJ46" i="16" s="1"/>
  <c r="EK46" i="16" s="1"/>
  <c r="EL46" i="16" s="1"/>
  <c r="EM46" i="16" s="1"/>
  <c r="EN46" i="16" s="1"/>
  <c r="EO46" i="16" s="1"/>
  <c r="EP46" i="16" s="1"/>
  <c r="EQ46" i="16" s="1"/>
  <c r="ER46" i="16" s="1"/>
  <c r="ES46" i="16" s="1"/>
  <c r="ET46" i="16" s="1"/>
  <c r="EU46" i="16" s="1"/>
  <c r="EV46" i="16" s="1"/>
  <c r="CW62" i="16"/>
  <c r="CX62" i="16" s="1"/>
  <c r="CY62" i="16" s="1"/>
  <c r="CZ62" i="16" s="1"/>
  <c r="DA62" i="16" s="1"/>
  <c r="DB62" i="16" s="1"/>
  <c r="DC62" i="16" s="1"/>
  <c r="DD62" i="16" s="1"/>
  <c r="DE62" i="16" s="1"/>
  <c r="DF62" i="16" s="1"/>
  <c r="DG62" i="16" s="1"/>
  <c r="DH62" i="16" s="1"/>
  <c r="DI62" i="16" s="1"/>
  <c r="DJ62" i="16" s="1"/>
  <c r="DK62" i="16" s="1"/>
  <c r="DL62" i="16" s="1"/>
  <c r="DM62" i="16" s="1"/>
  <c r="DN62" i="16" s="1"/>
  <c r="DO62" i="16" s="1"/>
  <c r="DP62" i="16" s="1"/>
  <c r="DQ62" i="16" s="1"/>
  <c r="DR62" i="16" s="1"/>
  <c r="DS62" i="16" s="1"/>
  <c r="DT62" i="16" s="1"/>
  <c r="DU62" i="16" s="1"/>
  <c r="DV62" i="16" s="1"/>
  <c r="DW62" i="16" s="1"/>
  <c r="DX62" i="16" s="1"/>
  <c r="DY62" i="16" s="1"/>
  <c r="DZ62" i="16" s="1"/>
  <c r="EA62" i="16" s="1"/>
  <c r="EB62" i="16" s="1"/>
  <c r="EC62" i="16" s="1"/>
  <c r="ED62" i="16" s="1"/>
  <c r="EE62" i="16" s="1"/>
  <c r="EF62" i="16" s="1"/>
  <c r="EG62" i="16" s="1"/>
  <c r="EH62" i="16" s="1"/>
  <c r="EI62" i="16" s="1"/>
  <c r="EJ62" i="16" s="1"/>
  <c r="EK62" i="16" s="1"/>
  <c r="EL62" i="16" s="1"/>
  <c r="EM62" i="16" s="1"/>
  <c r="EN62" i="16" s="1"/>
  <c r="EO62" i="16" s="1"/>
  <c r="EP62" i="16" s="1"/>
  <c r="EQ62" i="16" s="1"/>
  <c r="ER62" i="16" s="1"/>
  <c r="ES62" i="16" s="1"/>
  <c r="ET62" i="16" s="1"/>
  <c r="EU62" i="16" s="1"/>
  <c r="EV62" i="16" s="1"/>
  <c r="CW80" i="16"/>
  <c r="CX80" i="16" s="1"/>
  <c r="CY80" i="16" s="1"/>
  <c r="CZ80" i="16" s="1"/>
  <c r="DA80" i="16" s="1"/>
  <c r="DB80" i="16" s="1"/>
  <c r="DC80" i="16" s="1"/>
  <c r="DD80" i="16" s="1"/>
  <c r="DE80" i="16" s="1"/>
  <c r="DF80" i="16" s="1"/>
  <c r="DG80" i="16" s="1"/>
  <c r="DH80" i="16" s="1"/>
  <c r="DI80" i="16" s="1"/>
  <c r="DJ80" i="16" s="1"/>
  <c r="DK80" i="16" s="1"/>
  <c r="DL80" i="16" s="1"/>
  <c r="DM80" i="16" s="1"/>
  <c r="DN80" i="16" s="1"/>
  <c r="DO80" i="16" s="1"/>
  <c r="DP80" i="16" s="1"/>
  <c r="DQ80" i="16" s="1"/>
  <c r="DR80" i="16" s="1"/>
  <c r="DS80" i="16" s="1"/>
  <c r="DT80" i="16" s="1"/>
  <c r="DU80" i="16" s="1"/>
  <c r="DV80" i="16" s="1"/>
  <c r="DW80" i="16" s="1"/>
  <c r="DX80" i="16" s="1"/>
  <c r="DY80" i="16" s="1"/>
  <c r="DZ80" i="16" s="1"/>
  <c r="EA80" i="16" s="1"/>
  <c r="EB80" i="16" s="1"/>
  <c r="EC80" i="16" s="1"/>
  <c r="ED80" i="16" s="1"/>
  <c r="EE80" i="16" s="1"/>
  <c r="EF80" i="16" s="1"/>
  <c r="EG80" i="16" s="1"/>
  <c r="EH80" i="16" s="1"/>
  <c r="EI80" i="16" s="1"/>
  <c r="EJ80" i="16" s="1"/>
  <c r="EK80" i="16" s="1"/>
  <c r="EL80" i="16" s="1"/>
  <c r="EM80" i="16" s="1"/>
  <c r="EN80" i="16" s="1"/>
  <c r="EO80" i="16" s="1"/>
  <c r="EP80" i="16" s="1"/>
  <c r="EQ80" i="16" s="1"/>
  <c r="ER80" i="16" s="1"/>
  <c r="ES80" i="16" s="1"/>
  <c r="ET80" i="16" s="1"/>
  <c r="EU80" i="16" s="1"/>
  <c r="EV80" i="16" s="1"/>
  <c r="CW42" i="16"/>
  <c r="CX42" i="16" s="1"/>
  <c r="CY42" i="16" s="1"/>
  <c r="CZ42" i="16" s="1"/>
  <c r="DA42" i="16" s="1"/>
  <c r="DB42" i="16" s="1"/>
  <c r="DC42" i="16" s="1"/>
  <c r="DD42" i="16" s="1"/>
  <c r="DE42" i="16" s="1"/>
  <c r="DF42" i="16" s="1"/>
  <c r="DG42" i="16" s="1"/>
  <c r="DH42" i="16" s="1"/>
  <c r="DI42" i="16" s="1"/>
  <c r="DJ42" i="16" s="1"/>
  <c r="DK42" i="16" s="1"/>
  <c r="DL42" i="16" s="1"/>
  <c r="DM42" i="16" s="1"/>
  <c r="DN42" i="16" s="1"/>
  <c r="DO42" i="16" s="1"/>
  <c r="DP42" i="16" s="1"/>
  <c r="DQ42" i="16" s="1"/>
  <c r="DR42" i="16" s="1"/>
  <c r="DS42" i="16" s="1"/>
  <c r="DT42" i="16" s="1"/>
  <c r="DU42" i="16" s="1"/>
  <c r="DV42" i="16" s="1"/>
  <c r="DW42" i="16" s="1"/>
  <c r="DX42" i="16" s="1"/>
  <c r="DY42" i="16" s="1"/>
  <c r="DZ42" i="16" s="1"/>
  <c r="EA42" i="16" s="1"/>
  <c r="EB42" i="16" s="1"/>
  <c r="EC42" i="16" s="1"/>
  <c r="ED42" i="16" s="1"/>
  <c r="EE42" i="16" s="1"/>
  <c r="EF42" i="16" s="1"/>
  <c r="EG42" i="16" s="1"/>
  <c r="EH42" i="16" s="1"/>
  <c r="EI42" i="16" s="1"/>
  <c r="EJ42" i="16" s="1"/>
  <c r="EK42" i="16" s="1"/>
  <c r="EL42" i="16" s="1"/>
  <c r="EM42" i="16" s="1"/>
  <c r="EN42" i="16" s="1"/>
  <c r="EO42" i="16" s="1"/>
  <c r="EP42" i="16" s="1"/>
  <c r="EQ42" i="16" s="1"/>
  <c r="ER42" i="16" s="1"/>
  <c r="ES42" i="16" s="1"/>
  <c r="ET42" i="16" s="1"/>
  <c r="EU42" i="16" s="1"/>
  <c r="EV42" i="16" s="1"/>
  <c r="CW78" i="16"/>
  <c r="CX78" i="16" s="1"/>
  <c r="CY78" i="16" s="1"/>
  <c r="CZ78" i="16" s="1"/>
  <c r="DA78" i="16" s="1"/>
  <c r="DB78" i="16" s="1"/>
  <c r="DC78" i="16" s="1"/>
  <c r="DD78" i="16" s="1"/>
  <c r="DE78" i="16" s="1"/>
  <c r="DF78" i="16" s="1"/>
  <c r="DG78" i="16" s="1"/>
  <c r="DH78" i="16" s="1"/>
  <c r="DI78" i="16" s="1"/>
  <c r="DJ78" i="16" s="1"/>
  <c r="DK78" i="16" s="1"/>
  <c r="DL78" i="16" s="1"/>
  <c r="DM78" i="16" s="1"/>
  <c r="DN78" i="16" s="1"/>
  <c r="DO78" i="16" s="1"/>
  <c r="DP78" i="16" s="1"/>
  <c r="DQ78" i="16" s="1"/>
  <c r="DR78" i="16" s="1"/>
  <c r="DS78" i="16" s="1"/>
  <c r="DT78" i="16" s="1"/>
  <c r="DU78" i="16" s="1"/>
  <c r="DV78" i="16" s="1"/>
  <c r="DW78" i="16" s="1"/>
  <c r="DX78" i="16" s="1"/>
  <c r="DY78" i="16" s="1"/>
  <c r="DZ78" i="16" s="1"/>
  <c r="EA78" i="16" s="1"/>
  <c r="EB78" i="16" s="1"/>
  <c r="EC78" i="16" s="1"/>
  <c r="ED78" i="16" s="1"/>
  <c r="EE78" i="16" s="1"/>
  <c r="EF78" i="16" s="1"/>
  <c r="EG78" i="16" s="1"/>
  <c r="EH78" i="16" s="1"/>
  <c r="EI78" i="16" s="1"/>
  <c r="EJ78" i="16" s="1"/>
  <c r="EK78" i="16" s="1"/>
  <c r="EL78" i="16" s="1"/>
  <c r="EM78" i="16" s="1"/>
  <c r="EN78" i="16" s="1"/>
  <c r="EO78" i="16" s="1"/>
  <c r="EP78" i="16" s="1"/>
  <c r="EQ78" i="16" s="1"/>
  <c r="ER78" i="16" s="1"/>
  <c r="ES78" i="16" s="1"/>
  <c r="ET78" i="16" s="1"/>
  <c r="EU78" i="16" s="1"/>
  <c r="EV78" i="16" s="1"/>
  <c r="CW82" i="16"/>
  <c r="CX82" i="16" s="1"/>
  <c r="CY82" i="16" s="1"/>
  <c r="CZ82" i="16" s="1"/>
  <c r="DA82" i="16" s="1"/>
  <c r="DB82" i="16" s="1"/>
  <c r="DC82" i="16" s="1"/>
  <c r="DD82" i="16" s="1"/>
  <c r="DE82" i="16" s="1"/>
  <c r="DF82" i="16" s="1"/>
  <c r="DG82" i="16" s="1"/>
  <c r="DH82" i="16" s="1"/>
  <c r="DI82" i="16" s="1"/>
  <c r="DJ82" i="16" s="1"/>
  <c r="DK82" i="16" s="1"/>
  <c r="DL82" i="16" s="1"/>
  <c r="DM82" i="16" s="1"/>
  <c r="DN82" i="16" s="1"/>
  <c r="DO82" i="16" s="1"/>
  <c r="DP82" i="16" s="1"/>
  <c r="DQ82" i="16" s="1"/>
  <c r="DR82" i="16" s="1"/>
  <c r="DS82" i="16" s="1"/>
  <c r="DT82" i="16" s="1"/>
  <c r="DU82" i="16" s="1"/>
  <c r="DV82" i="16" s="1"/>
  <c r="DW82" i="16" s="1"/>
  <c r="DX82" i="16" s="1"/>
  <c r="DY82" i="16" s="1"/>
  <c r="DZ82" i="16" s="1"/>
  <c r="EA82" i="16" s="1"/>
  <c r="EB82" i="16" s="1"/>
  <c r="EC82" i="16" s="1"/>
  <c r="ED82" i="16" s="1"/>
  <c r="EE82" i="16" s="1"/>
  <c r="EF82" i="16" s="1"/>
  <c r="EG82" i="16" s="1"/>
  <c r="EH82" i="16" s="1"/>
  <c r="EI82" i="16" s="1"/>
  <c r="EJ82" i="16" s="1"/>
  <c r="EK82" i="16" s="1"/>
  <c r="EL82" i="16" s="1"/>
  <c r="EM82" i="16" s="1"/>
  <c r="EN82" i="16" s="1"/>
  <c r="EO82" i="16" s="1"/>
  <c r="EP82" i="16" s="1"/>
  <c r="EQ82" i="16" s="1"/>
  <c r="ER82" i="16" s="1"/>
  <c r="ES82" i="16" s="1"/>
  <c r="ET82" i="16" s="1"/>
  <c r="EU82" i="16" s="1"/>
  <c r="EV82" i="16" s="1"/>
  <c r="CW12" i="16"/>
  <c r="CX12" i="16" s="1"/>
  <c r="CY12" i="16" s="1"/>
  <c r="CZ12" i="16" s="1"/>
  <c r="DA12" i="16" s="1"/>
  <c r="DB12" i="16" s="1"/>
  <c r="DC12" i="16" s="1"/>
  <c r="DD12" i="16" s="1"/>
  <c r="DE12" i="16" s="1"/>
  <c r="DF12" i="16" s="1"/>
  <c r="DG12" i="16" s="1"/>
  <c r="DH12" i="16" s="1"/>
  <c r="DI12" i="16" s="1"/>
  <c r="DJ12" i="16" s="1"/>
  <c r="DK12" i="16" s="1"/>
  <c r="DL12" i="16" s="1"/>
  <c r="DM12" i="16" s="1"/>
  <c r="DN12" i="16" s="1"/>
  <c r="DO12" i="16" s="1"/>
  <c r="DP12" i="16" s="1"/>
  <c r="DQ12" i="16" s="1"/>
  <c r="DR12" i="16" s="1"/>
  <c r="DS12" i="16" s="1"/>
  <c r="DT12" i="16" s="1"/>
  <c r="DU12" i="16" s="1"/>
  <c r="DV12" i="16" s="1"/>
  <c r="DW12" i="16" s="1"/>
  <c r="DX12" i="16" s="1"/>
  <c r="DY12" i="16" s="1"/>
  <c r="DZ12" i="16" s="1"/>
  <c r="EA12" i="16" s="1"/>
  <c r="EB12" i="16" s="1"/>
  <c r="EC12" i="16" s="1"/>
  <c r="ED12" i="16" s="1"/>
  <c r="EE12" i="16" s="1"/>
  <c r="EF12" i="16" s="1"/>
  <c r="EG12" i="16" s="1"/>
  <c r="EH12" i="16" s="1"/>
  <c r="EI12" i="16" s="1"/>
  <c r="EJ12" i="16" s="1"/>
  <c r="EK12" i="16" s="1"/>
  <c r="EL12" i="16" s="1"/>
  <c r="EM12" i="16" s="1"/>
  <c r="EN12" i="16" s="1"/>
  <c r="EO12" i="16" s="1"/>
  <c r="EP12" i="16" s="1"/>
  <c r="EQ12" i="16" s="1"/>
  <c r="ER12" i="16" s="1"/>
  <c r="ES12" i="16" s="1"/>
  <c r="ET12" i="16" s="1"/>
  <c r="EU12" i="16" s="1"/>
  <c r="EV12" i="16" s="1"/>
  <c r="CW68" i="16"/>
  <c r="CX68" i="16" s="1"/>
  <c r="CY68" i="16" s="1"/>
  <c r="CZ68" i="16" s="1"/>
  <c r="DA68" i="16" s="1"/>
  <c r="DB68" i="16" s="1"/>
  <c r="DC68" i="16" s="1"/>
  <c r="DD68" i="16" s="1"/>
  <c r="DE68" i="16" s="1"/>
  <c r="DF68" i="16" s="1"/>
  <c r="DG68" i="16" s="1"/>
  <c r="DH68" i="16" s="1"/>
  <c r="DI68" i="16" s="1"/>
  <c r="DJ68" i="16" s="1"/>
  <c r="DK68" i="16" s="1"/>
  <c r="DL68" i="16" s="1"/>
  <c r="DM68" i="16" s="1"/>
  <c r="DN68" i="16" s="1"/>
  <c r="DO68" i="16" s="1"/>
  <c r="DP68" i="16" s="1"/>
  <c r="DQ68" i="16" s="1"/>
  <c r="DR68" i="16" s="1"/>
  <c r="DS68" i="16" s="1"/>
  <c r="DT68" i="16" s="1"/>
  <c r="DU68" i="16" s="1"/>
  <c r="DV68" i="16" s="1"/>
  <c r="DW68" i="16" s="1"/>
  <c r="DX68" i="16" s="1"/>
  <c r="DY68" i="16" s="1"/>
  <c r="DZ68" i="16" s="1"/>
  <c r="EA68" i="16" s="1"/>
  <c r="EB68" i="16" s="1"/>
  <c r="EC68" i="16" s="1"/>
  <c r="ED68" i="16" s="1"/>
  <c r="EE68" i="16" s="1"/>
  <c r="EF68" i="16" s="1"/>
  <c r="EG68" i="16" s="1"/>
  <c r="EH68" i="16" s="1"/>
  <c r="EI68" i="16" s="1"/>
  <c r="EJ68" i="16" s="1"/>
  <c r="EK68" i="16" s="1"/>
  <c r="EL68" i="16" s="1"/>
  <c r="EM68" i="16" s="1"/>
  <c r="EN68" i="16" s="1"/>
  <c r="EO68" i="16" s="1"/>
  <c r="EP68" i="16" s="1"/>
  <c r="EQ68" i="16" s="1"/>
  <c r="ER68" i="16" s="1"/>
  <c r="ES68" i="16" s="1"/>
  <c r="ET68" i="16" s="1"/>
  <c r="EU68" i="16" s="1"/>
  <c r="EV68" i="16" s="1"/>
  <c r="CW31" i="16"/>
  <c r="CX31" i="16" s="1"/>
  <c r="CY31" i="16" s="1"/>
  <c r="CZ31" i="16" s="1"/>
  <c r="DA31" i="16" s="1"/>
  <c r="DB31" i="16" s="1"/>
  <c r="DC31" i="16" s="1"/>
  <c r="DD31" i="16" s="1"/>
  <c r="DE31" i="16" s="1"/>
  <c r="DF31" i="16" s="1"/>
  <c r="DG31" i="16" s="1"/>
  <c r="DH31" i="16" s="1"/>
  <c r="DI31" i="16" s="1"/>
  <c r="DJ31" i="16" s="1"/>
  <c r="DK31" i="16" s="1"/>
  <c r="DL31" i="16" s="1"/>
  <c r="DM31" i="16" s="1"/>
  <c r="DN31" i="16" s="1"/>
  <c r="DO31" i="16" s="1"/>
  <c r="DP31" i="16" s="1"/>
  <c r="DQ31" i="16" s="1"/>
  <c r="DR31" i="16" s="1"/>
  <c r="DS31" i="16" s="1"/>
  <c r="DT31" i="16" s="1"/>
  <c r="DU31" i="16" s="1"/>
  <c r="DV31" i="16" s="1"/>
  <c r="DW31" i="16" s="1"/>
  <c r="DX31" i="16" s="1"/>
  <c r="DY31" i="16" s="1"/>
  <c r="DZ31" i="16" s="1"/>
  <c r="EA31" i="16" s="1"/>
  <c r="EB31" i="16" s="1"/>
  <c r="EC31" i="16" s="1"/>
  <c r="ED31" i="16" s="1"/>
  <c r="EE31" i="16" s="1"/>
  <c r="EF31" i="16" s="1"/>
  <c r="EG31" i="16" s="1"/>
  <c r="EH31" i="16" s="1"/>
  <c r="EI31" i="16" s="1"/>
  <c r="EJ31" i="16" s="1"/>
  <c r="EK31" i="16" s="1"/>
  <c r="EL31" i="16" s="1"/>
  <c r="EM31" i="16" s="1"/>
  <c r="EN31" i="16" s="1"/>
  <c r="EO31" i="16" s="1"/>
  <c r="EP31" i="16" s="1"/>
  <c r="EQ31" i="16" s="1"/>
  <c r="ER31" i="16" s="1"/>
  <c r="ES31" i="16" s="1"/>
  <c r="ET31" i="16" s="1"/>
  <c r="EU31" i="16" s="1"/>
  <c r="EV31" i="16" s="1"/>
  <c r="CW44" i="16"/>
  <c r="CX44" i="16" s="1"/>
  <c r="CY44" i="16" s="1"/>
  <c r="CZ44" i="16" s="1"/>
  <c r="DA44" i="16" s="1"/>
  <c r="DB44" i="16" s="1"/>
  <c r="DC44" i="16" s="1"/>
  <c r="DD44" i="16" s="1"/>
  <c r="DE44" i="16" s="1"/>
  <c r="DF44" i="16" s="1"/>
  <c r="DG44" i="16" s="1"/>
  <c r="DH44" i="16" s="1"/>
  <c r="DI44" i="16" s="1"/>
  <c r="DJ44" i="16" s="1"/>
  <c r="DK44" i="16" s="1"/>
  <c r="DL44" i="16" s="1"/>
  <c r="DM44" i="16" s="1"/>
  <c r="DN44" i="16" s="1"/>
  <c r="DO44" i="16" s="1"/>
  <c r="DP44" i="16" s="1"/>
  <c r="DQ44" i="16" s="1"/>
  <c r="DR44" i="16" s="1"/>
  <c r="DS44" i="16" s="1"/>
  <c r="DT44" i="16" s="1"/>
  <c r="DU44" i="16" s="1"/>
  <c r="DV44" i="16" s="1"/>
  <c r="DW44" i="16" s="1"/>
  <c r="DX44" i="16" s="1"/>
  <c r="DY44" i="16" s="1"/>
  <c r="DZ44" i="16" s="1"/>
  <c r="EA44" i="16" s="1"/>
  <c r="EB44" i="16" s="1"/>
  <c r="EC44" i="16" s="1"/>
  <c r="ED44" i="16" s="1"/>
  <c r="EE44" i="16" s="1"/>
  <c r="EF44" i="16" s="1"/>
  <c r="EG44" i="16" s="1"/>
  <c r="EH44" i="16" s="1"/>
  <c r="EI44" i="16" s="1"/>
  <c r="EJ44" i="16" s="1"/>
  <c r="EK44" i="16" s="1"/>
  <c r="EL44" i="16" s="1"/>
  <c r="EM44" i="16" s="1"/>
  <c r="EN44" i="16" s="1"/>
  <c r="EO44" i="16" s="1"/>
  <c r="EP44" i="16" s="1"/>
  <c r="EQ44" i="16" s="1"/>
  <c r="ER44" i="16" s="1"/>
  <c r="ES44" i="16" s="1"/>
  <c r="ET44" i="16" s="1"/>
  <c r="EU44" i="16" s="1"/>
  <c r="EV44" i="16" s="1"/>
  <c r="CW18" i="16"/>
  <c r="CX18" i="16" s="1"/>
  <c r="CY18" i="16" s="1"/>
  <c r="CZ18" i="16" s="1"/>
  <c r="DA18" i="16" s="1"/>
  <c r="DB18" i="16" s="1"/>
  <c r="DC18" i="16" s="1"/>
  <c r="DD18" i="16" s="1"/>
  <c r="DE18" i="16" s="1"/>
  <c r="DF18" i="16" s="1"/>
  <c r="DG18" i="16" s="1"/>
  <c r="DH18" i="16" s="1"/>
  <c r="DI18" i="16" s="1"/>
  <c r="DJ18" i="16" s="1"/>
  <c r="DK18" i="16" s="1"/>
  <c r="DL18" i="16" s="1"/>
  <c r="DM18" i="16" s="1"/>
  <c r="DN18" i="16" s="1"/>
  <c r="DO18" i="16" s="1"/>
  <c r="DP18" i="16" s="1"/>
  <c r="DQ18" i="16" s="1"/>
  <c r="DR18" i="16" s="1"/>
  <c r="DS18" i="16" s="1"/>
  <c r="DT18" i="16" s="1"/>
  <c r="DU18" i="16" s="1"/>
  <c r="DV18" i="16" s="1"/>
  <c r="DW18" i="16" s="1"/>
  <c r="DX18" i="16" s="1"/>
  <c r="DY18" i="16" s="1"/>
  <c r="DZ18" i="16" s="1"/>
  <c r="EA18" i="16" s="1"/>
  <c r="EB18" i="16" s="1"/>
  <c r="EC18" i="16" s="1"/>
  <c r="ED18" i="16" s="1"/>
  <c r="EE18" i="16" s="1"/>
  <c r="EF18" i="16" s="1"/>
  <c r="EG18" i="16" s="1"/>
  <c r="EH18" i="16" s="1"/>
  <c r="EI18" i="16" s="1"/>
  <c r="EJ18" i="16" s="1"/>
  <c r="EK18" i="16" s="1"/>
  <c r="EL18" i="16" s="1"/>
  <c r="EM18" i="16" s="1"/>
  <c r="EN18" i="16" s="1"/>
  <c r="EO18" i="16" s="1"/>
  <c r="EP18" i="16" s="1"/>
  <c r="EQ18" i="16" s="1"/>
  <c r="ER18" i="16" s="1"/>
  <c r="ES18" i="16" s="1"/>
  <c r="ET18" i="16" s="1"/>
  <c r="EU18" i="16" s="1"/>
  <c r="EV18" i="16" s="1"/>
  <c r="CW91" i="16"/>
  <c r="CX91" i="16" s="1"/>
  <c r="CY91" i="16" s="1"/>
  <c r="CZ91" i="16" s="1"/>
  <c r="DA91" i="16" s="1"/>
  <c r="DB91" i="16" s="1"/>
  <c r="DC91" i="16" s="1"/>
  <c r="DD91" i="16" s="1"/>
  <c r="DE91" i="16" s="1"/>
  <c r="DF91" i="16" s="1"/>
  <c r="DG91" i="16" s="1"/>
  <c r="DH91" i="16" s="1"/>
  <c r="DI91" i="16" s="1"/>
  <c r="DJ91" i="16" s="1"/>
  <c r="DK91" i="16" s="1"/>
  <c r="DL91" i="16" s="1"/>
  <c r="DM91" i="16" s="1"/>
  <c r="DN91" i="16" s="1"/>
  <c r="DO91" i="16" s="1"/>
  <c r="DP91" i="16" s="1"/>
  <c r="DQ91" i="16" s="1"/>
  <c r="DR91" i="16" s="1"/>
  <c r="DS91" i="16" s="1"/>
  <c r="DT91" i="16" s="1"/>
  <c r="DU91" i="16" s="1"/>
  <c r="DV91" i="16" s="1"/>
  <c r="DW91" i="16" s="1"/>
  <c r="DX91" i="16" s="1"/>
  <c r="DY91" i="16" s="1"/>
  <c r="DZ91" i="16" s="1"/>
  <c r="EA91" i="16" s="1"/>
  <c r="EB91" i="16" s="1"/>
  <c r="EC91" i="16" s="1"/>
  <c r="ED91" i="16" s="1"/>
  <c r="EE91" i="16" s="1"/>
  <c r="EF91" i="16" s="1"/>
  <c r="EG91" i="16" s="1"/>
  <c r="EH91" i="16" s="1"/>
  <c r="EI91" i="16" s="1"/>
  <c r="EJ91" i="16" s="1"/>
  <c r="EK91" i="16" s="1"/>
  <c r="EL91" i="16" s="1"/>
  <c r="EM91" i="16" s="1"/>
  <c r="EN91" i="16" s="1"/>
  <c r="EO91" i="16" s="1"/>
  <c r="EP91" i="16" s="1"/>
  <c r="EQ91" i="16" s="1"/>
  <c r="ER91" i="16" s="1"/>
  <c r="ES91" i="16" s="1"/>
  <c r="ET91" i="16" s="1"/>
  <c r="EU91" i="16" s="1"/>
  <c r="EV91" i="16" s="1"/>
  <c r="CW13" i="16"/>
  <c r="CX13" i="16" s="1"/>
  <c r="CY13" i="16" s="1"/>
  <c r="CZ13" i="16" s="1"/>
  <c r="DA13" i="16" s="1"/>
  <c r="DB13" i="16" s="1"/>
  <c r="DC13" i="16" s="1"/>
  <c r="DD13" i="16" s="1"/>
  <c r="DE13" i="16" s="1"/>
  <c r="DF13" i="16" s="1"/>
  <c r="DG13" i="16" s="1"/>
  <c r="DH13" i="16" s="1"/>
  <c r="DI13" i="16" s="1"/>
  <c r="DJ13" i="16" s="1"/>
  <c r="DK13" i="16" s="1"/>
  <c r="DL13" i="16" s="1"/>
  <c r="DM13" i="16" s="1"/>
  <c r="DN13" i="16" s="1"/>
  <c r="DO13" i="16" s="1"/>
  <c r="DP13" i="16" s="1"/>
  <c r="DQ13" i="16" s="1"/>
  <c r="DR13" i="16" s="1"/>
  <c r="DS13" i="16" s="1"/>
  <c r="DT13" i="16" s="1"/>
  <c r="DU13" i="16" s="1"/>
  <c r="DV13" i="16" s="1"/>
  <c r="DW13" i="16" s="1"/>
  <c r="DX13" i="16" s="1"/>
  <c r="DY13" i="16" s="1"/>
  <c r="DZ13" i="16" s="1"/>
  <c r="EA13" i="16" s="1"/>
  <c r="EB13" i="16" s="1"/>
  <c r="EC13" i="16" s="1"/>
  <c r="ED13" i="16" s="1"/>
  <c r="EE13" i="16" s="1"/>
  <c r="EF13" i="16" s="1"/>
  <c r="EG13" i="16" s="1"/>
  <c r="EH13" i="16" s="1"/>
  <c r="EI13" i="16" s="1"/>
  <c r="EJ13" i="16" s="1"/>
  <c r="EK13" i="16" s="1"/>
  <c r="EL13" i="16" s="1"/>
  <c r="EM13" i="16" s="1"/>
  <c r="EN13" i="16" s="1"/>
  <c r="EO13" i="16" s="1"/>
  <c r="EP13" i="16" s="1"/>
  <c r="EQ13" i="16" s="1"/>
  <c r="ER13" i="16" s="1"/>
  <c r="ES13" i="16" s="1"/>
  <c r="ET13" i="16" s="1"/>
  <c r="EU13" i="16" s="1"/>
  <c r="EV13" i="16" s="1"/>
  <c r="CW20" i="16"/>
  <c r="CX20" i="16" s="1"/>
  <c r="CY20" i="16" s="1"/>
  <c r="CZ20" i="16" s="1"/>
  <c r="DA20" i="16" s="1"/>
  <c r="DB20" i="16" s="1"/>
  <c r="DC20" i="16" s="1"/>
  <c r="DD20" i="16" s="1"/>
  <c r="DE20" i="16" s="1"/>
  <c r="DF20" i="16" s="1"/>
  <c r="DG20" i="16" s="1"/>
  <c r="DH20" i="16" s="1"/>
  <c r="DI20" i="16" s="1"/>
  <c r="DJ20" i="16" s="1"/>
  <c r="DK20" i="16" s="1"/>
  <c r="DL20" i="16" s="1"/>
  <c r="DM20" i="16" s="1"/>
  <c r="DN20" i="16" s="1"/>
  <c r="DO20" i="16" s="1"/>
  <c r="DP20" i="16" s="1"/>
  <c r="DQ20" i="16" s="1"/>
  <c r="DR20" i="16" s="1"/>
  <c r="DS20" i="16" s="1"/>
  <c r="DT20" i="16" s="1"/>
  <c r="DU20" i="16" s="1"/>
  <c r="DV20" i="16" s="1"/>
  <c r="DW20" i="16" s="1"/>
  <c r="DX20" i="16" s="1"/>
  <c r="DY20" i="16" s="1"/>
  <c r="DZ20" i="16" s="1"/>
  <c r="EA20" i="16" s="1"/>
  <c r="EB20" i="16" s="1"/>
  <c r="EC20" i="16" s="1"/>
  <c r="ED20" i="16" s="1"/>
  <c r="EE20" i="16" s="1"/>
  <c r="EF20" i="16" s="1"/>
  <c r="EG20" i="16" s="1"/>
  <c r="EH20" i="16" s="1"/>
  <c r="EI20" i="16" s="1"/>
  <c r="EJ20" i="16" s="1"/>
  <c r="EK20" i="16" s="1"/>
  <c r="EL20" i="16" s="1"/>
  <c r="EM20" i="16" s="1"/>
  <c r="EN20" i="16" s="1"/>
  <c r="EO20" i="16" s="1"/>
  <c r="EP20" i="16" s="1"/>
  <c r="EQ20" i="16" s="1"/>
  <c r="ER20" i="16" s="1"/>
  <c r="ES20" i="16" s="1"/>
  <c r="ET20" i="16" s="1"/>
  <c r="EU20" i="16" s="1"/>
  <c r="EV20" i="16" s="1"/>
  <c r="CW28" i="16"/>
  <c r="CX28" i="16" s="1"/>
  <c r="CY28" i="16" s="1"/>
  <c r="CZ28" i="16" s="1"/>
  <c r="DA28" i="16" s="1"/>
  <c r="DB28" i="16" s="1"/>
  <c r="DC28" i="16" s="1"/>
  <c r="DD28" i="16" s="1"/>
  <c r="DE28" i="16" s="1"/>
  <c r="DF28" i="16" s="1"/>
  <c r="DG28" i="16" s="1"/>
  <c r="DH28" i="16" s="1"/>
  <c r="DI28" i="16" s="1"/>
  <c r="DJ28" i="16" s="1"/>
  <c r="DK28" i="16" s="1"/>
  <c r="DL28" i="16" s="1"/>
  <c r="DM28" i="16" s="1"/>
  <c r="DN28" i="16" s="1"/>
  <c r="DO28" i="16" s="1"/>
  <c r="DP28" i="16" s="1"/>
  <c r="DQ28" i="16" s="1"/>
  <c r="DR28" i="16" s="1"/>
  <c r="DS28" i="16" s="1"/>
  <c r="DT28" i="16" s="1"/>
  <c r="DU28" i="16" s="1"/>
  <c r="DV28" i="16" s="1"/>
  <c r="DW28" i="16" s="1"/>
  <c r="DX28" i="16" s="1"/>
  <c r="DY28" i="16" s="1"/>
  <c r="DZ28" i="16" s="1"/>
  <c r="EA28" i="16" s="1"/>
  <c r="EB28" i="16" s="1"/>
  <c r="EC28" i="16" s="1"/>
  <c r="ED28" i="16" s="1"/>
  <c r="EE28" i="16" s="1"/>
  <c r="EF28" i="16" s="1"/>
  <c r="EG28" i="16" s="1"/>
  <c r="EH28" i="16" s="1"/>
  <c r="EI28" i="16" s="1"/>
  <c r="EJ28" i="16" s="1"/>
  <c r="EK28" i="16" s="1"/>
  <c r="EL28" i="16" s="1"/>
  <c r="EM28" i="16" s="1"/>
  <c r="EN28" i="16" s="1"/>
  <c r="EO28" i="16" s="1"/>
  <c r="EP28" i="16" s="1"/>
  <c r="EQ28" i="16" s="1"/>
  <c r="ER28" i="16" s="1"/>
  <c r="ES28" i="16" s="1"/>
  <c r="ET28" i="16" s="1"/>
  <c r="EU28" i="16" s="1"/>
  <c r="EV28" i="16" s="1"/>
  <c r="CW88" i="16"/>
  <c r="CX88" i="16" s="1"/>
  <c r="CY88" i="16" s="1"/>
  <c r="CZ88" i="16" s="1"/>
  <c r="DA88" i="16" s="1"/>
  <c r="DB88" i="16" s="1"/>
  <c r="DC88" i="16" s="1"/>
  <c r="DD88" i="16" s="1"/>
  <c r="DE88" i="16" s="1"/>
  <c r="DF88" i="16" s="1"/>
  <c r="DG88" i="16" s="1"/>
  <c r="DH88" i="16" s="1"/>
  <c r="DI88" i="16" s="1"/>
  <c r="DJ88" i="16" s="1"/>
  <c r="DK88" i="16" s="1"/>
  <c r="DL88" i="16" s="1"/>
  <c r="DM88" i="16" s="1"/>
  <c r="DN88" i="16" s="1"/>
  <c r="DO88" i="16" s="1"/>
  <c r="DP88" i="16" s="1"/>
  <c r="DQ88" i="16" s="1"/>
  <c r="DR88" i="16" s="1"/>
  <c r="DS88" i="16" s="1"/>
  <c r="DT88" i="16" s="1"/>
  <c r="DU88" i="16" s="1"/>
  <c r="DV88" i="16" s="1"/>
  <c r="DW88" i="16" s="1"/>
  <c r="DX88" i="16" s="1"/>
  <c r="DY88" i="16" s="1"/>
  <c r="DZ88" i="16" s="1"/>
  <c r="EA88" i="16" s="1"/>
  <c r="EB88" i="16" s="1"/>
  <c r="EC88" i="16" s="1"/>
  <c r="ED88" i="16" s="1"/>
  <c r="EE88" i="16" s="1"/>
  <c r="EF88" i="16" s="1"/>
  <c r="EG88" i="16" s="1"/>
  <c r="EH88" i="16" s="1"/>
  <c r="EI88" i="16" s="1"/>
  <c r="EJ88" i="16" s="1"/>
  <c r="EK88" i="16" s="1"/>
  <c r="EL88" i="16" s="1"/>
  <c r="EM88" i="16" s="1"/>
  <c r="EN88" i="16" s="1"/>
  <c r="EO88" i="16" s="1"/>
  <c r="EP88" i="16" s="1"/>
  <c r="EQ88" i="16" s="1"/>
  <c r="ER88" i="16" s="1"/>
  <c r="ES88" i="16" s="1"/>
  <c r="ET88" i="16" s="1"/>
  <c r="EU88" i="16" s="1"/>
  <c r="EV88" i="16" s="1"/>
  <c r="CW72" i="16"/>
  <c r="CX72" i="16" s="1"/>
  <c r="CY72" i="16" s="1"/>
  <c r="CZ72" i="16" s="1"/>
  <c r="DA72" i="16" s="1"/>
  <c r="DB72" i="16" s="1"/>
  <c r="DC72" i="16" s="1"/>
  <c r="DD72" i="16" s="1"/>
  <c r="DE72" i="16" s="1"/>
  <c r="DF72" i="16" s="1"/>
  <c r="DG72" i="16" s="1"/>
  <c r="DH72" i="16" s="1"/>
  <c r="DI72" i="16" s="1"/>
  <c r="DJ72" i="16" s="1"/>
  <c r="DK72" i="16" s="1"/>
  <c r="DL72" i="16" s="1"/>
  <c r="DM72" i="16" s="1"/>
  <c r="DN72" i="16" s="1"/>
  <c r="DO72" i="16" s="1"/>
  <c r="DP72" i="16" s="1"/>
  <c r="DQ72" i="16" s="1"/>
  <c r="DR72" i="16" s="1"/>
  <c r="DS72" i="16" s="1"/>
  <c r="DT72" i="16" s="1"/>
  <c r="DU72" i="16" s="1"/>
  <c r="DV72" i="16" s="1"/>
  <c r="DW72" i="16" s="1"/>
  <c r="DX72" i="16" s="1"/>
  <c r="DY72" i="16" s="1"/>
  <c r="DZ72" i="16" s="1"/>
  <c r="EA72" i="16" s="1"/>
  <c r="EB72" i="16" s="1"/>
  <c r="EC72" i="16" s="1"/>
  <c r="ED72" i="16" s="1"/>
  <c r="EE72" i="16" s="1"/>
  <c r="EF72" i="16" s="1"/>
  <c r="EG72" i="16" s="1"/>
  <c r="EH72" i="16" s="1"/>
  <c r="EI72" i="16" s="1"/>
  <c r="EJ72" i="16" s="1"/>
  <c r="EK72" i="16" s="1"/>
  <c r="EL72" i="16" s="1"/>
  <c r="EM72" i="16" s="1"/>
  <c r="EN72" i="16" s="1"/>
  <c r="EO72" i="16" s="1"/>
  <c r="EP72" i="16" s="1"/>
  <c r="EQ72" i="16" s="1"/>
  <c r="ER72" i="16" s="1"/>
  <c r="ES72" i="16" s="1"/>
  <c r="ET72" i="16" s="1"/>
  <c r="EU72" i="16" s="1"/>
  <c r="EV72" i="16" s="1"/>
  <c r="CW93" i="16"/>
  <c r="CX93" i="16" s="1"/>
  <c r="CY93" i="16" s="1"/>
  <c r="CZ93" i="16" s="1"/>
  <c r="DA93" i="16" s="1"/>
  <c r="DB93" i="16" s="1"/>
  <c r="DC93" i="16" s="1"/>
  <c r="DD93" i="16" s="1"/>
  <c r="DE93" i="16" s="1"/>
  <c r="DF93" i="16" s="1"/>
  <c r="DG93" i="16" s="1"/>
  <c r="DH93" i="16" s="1"/>
  <c r="DI93" i="16" s="1"/>
  <c r="DJ93" i="16" s="1"/>
  <c r="DK93" i="16" s="1"/>
  <c r="DL93" i="16" s="1"/>
  <c r="DM93" i="16" s="1"/>
  <c r="DN93" i="16" s="1"/>
  <c r="DO93" i="16" s="1"/>
  <c r="DP93" i="16" s="1"/>
  <c r="DQ93" i="16" s="1"/>
  <c r="DR93" i="16" s="1"/>
  <c r="DS93" i="16" s="1"/>
  <c r="DT93" i="16" s="1"/>
  <c r="DU93" i="16" s="1"/>
  <c r="DV93" i="16" s="1"/>
  <c r="DW93" i="16" s="1"/>
  <c r="DX93" i="16" s="1"/>
  <c r="DY93" i="16" s="1"/>
  <c r="DZ93" i="16" s="1"/>
  <c r="EA93" i="16" s="1"/>
  <c r="EB93" i="16" s="1"/>
  <c r="EC93" i="16" s="1"/>
  <c r="ED93" i="16" s="1"/>
  <c r="EE93" i="16" s="1"/>
  <c r="EF93" i="16" s="1"/>
  <c r="EG93" i="16" s="1"/>
  <c r="EH93" i="16" s="1"/>
  <c r="EI93" i="16" s="1"/>
  <c r="EJ93" i="16" s="1"/>
  <c r="EK93" i="16" s="1"/>
  <c r="EL93" i="16" s="1"/>
  <c r="EM93" i="16" s="1"/>
  <c r="EN93" i="16" s="1"/>
  <c r="EO93" i="16" s="1"/>
  <c r="EP93" i="16" s="1"/>
  <c r="EQ93" i="16" s="1"/>
  <c r="ER93" i="16" s="1"/>
  <c r="ES93" i="16" s="1"/>
  <c r="ET93" i="16" s="1"/>
  <c r="EU93" i="16" s="1"/>
  <c r="EV93" i="16" s="1"/>
  <c r="CW58" i="16"/>
  <c r="CX58" i="16" s="1"/>
  <c r="CY58" i="16" s="1"/>
  <c r="CZ58" i="16" s="1"/>
  <c r="DA58" i="16" s="1"/>
  <c r="DB58" i="16" s="1"/>
  <c r="DC58" i="16" s="1"/>
  <c r="DD58" i="16" s="1"/>
  <c r="DE58" i="16" s="1"/>
  <c r="DF58" i="16" s="1"/>
  <c r="DG58" i="16" s="1"/>
  <c r="DH58" i="16" s="1"/>
  <c r="DI58" i="16" s="1"/>
  <c r="DJ58" i="16" s="1"/>
  <c r="DK58" i="16" s="1"/>
  <c r="DL58" i="16" s="1"/>
  <c r="DM58" i="16" s="1"/>
  <c r="DN58" i="16" s="1"/>
  <c r="DO58" i="16" s="1"/>
  <c r="DP58" i="16" s="1"/>
  <c r="DQ58" i="16" s="1"/>
  <c r="DR58" i="16" s="1"/>
  <c r="DS58" i="16" s="1"/>
  <c r="DT58" i="16" s="1"/>
  <c r="DU58" i="16" s="1"/>
  <c r="DV58" i="16" s="1"/>
  <c r="DW58" i="16" s="1"/>
  <c r="DX58" i="16" s="1"/>
  <c r="DY58" i="16" s="1"/>
  <c r="DZ58" i="16" s="1"/>
  <c r="EA58" i="16" s="1"/>
  <c r="EB58" i="16" s="1"/>
  <c r="EC58" i="16" s="1"/>
  <c r="ED58" i="16" s="1"/>
  <c r="EE58" i="16" s="1"/>
  <c r="EF58" i="16" s="1"/>
  <c r="EG58" i="16" s="1"/>
  <c r="EH58" i="16" s="1"/>
  <c r="EI58" i="16" s="1"/>
  <c r="EJ58" i="16" s="1"/>
  <c r="EK58" i="16" s="1"/>
  <c r="EL58" i="16" s="1"/>
  <c r="EM58" i="16" s="1"/>
  <c r="EN58" i="16" s="1"/>
  <c r="EO58" i="16" s="1"/>
  <c r="EP58" i="16" s="1"/>
  <c r="EQ58" i="16" s="1"/>
  <c r="ER58" i="16" s="1"/>
  <c r="ES58" i="16" s="1"/>
  <c r="ET58" i="16" s="1"/>
  <c r="EU58" i="16" s="1"/>
  <c r="EV58" i="16" s="1"/>
  <c r="CW41" i="16"/>
  <c r="CX41" i="16" s="1"/>
  <c r="CY41" i="16" s="1"/>
  <c r="CZ41" i="16" s="1"/>
  <c r="DA41" i="16" s="1"/>
  <c r="DB41" i="16" s="1"/>
  <c r="DC41" i="16" s="1"/>
  <c r="DD41" i="16" s="1"/>
  <c r="DE41" i="16" s="1"/>
  <c r="DF41" i="16" s="1"/>
  <c r="DG41" i="16" s="1"/>
  <c r="DH41" i="16" s="1"/>
  <c r="DI41" i="16" s="1"/>
  <c r="DJ41" i="16" s="1"/>
  <c r="DK41" i="16" s="1"/>
  <c r="DL41" i="16" s="1"/>
  <c r="DM41" i="16" s="1"/>
  <c r="DN41" i="16" s="1"/>
  <c r="DO41" i="16" s="1"/>
  <c r="DP41" i="16" s="1"/>
  <c r="DQ41" i="16" s="1"/>
  <c r="DR41" i="16" s="1"/>
  <c r="DS41" i="16" s="1"/>
  <c r="DT41" i="16" s="1"/>
  <c r="DU41" i="16" s="1"/>
  <c r="DV41" i="16" s="1"/>
  <c r="DW41" i="16" s="1"/>
  <c r="DX41" i="16" s="1"/>
  <c r="DY41" i="16" s="1"/>
  <c r="DZ41" i="16" s="1"/>
  <c r="EA41" i="16" s="1"/>
  <c r="EB41" i="16" s="1"/>
  <c r="EC41" i="16" s="1"/>
  <c r="ED41" i="16" s="1"/>
  <c r="EE41" i="16" s="1"/>
  <c r="EF41" i="16" s="1"/>
  <c r="EG41" i="16" s="1"/>
  <c r="EH41" i="16" s="1"/>
  <c r="EI41" i="16" s="1"/>
  <c r="EJ41" i="16" s="1"/>
  <c r="EK41" i="16" s="1"/>
  <c r="EL41" i="16" s="1"/>
  <c r="EM41" i="16" s="1"/>
  <c r="EN41" i="16" s="1"/>
  <c r="EO41" i="16" s="1"/>
  <c r="EP41" i="16" s="1"/>
  <c r="EQ41" i="16" s="1"/>
  <c r="ER41" i="16" s="1"/>
  <c r="ES41" i="16" s="1"/>
  <c r="ET41" i="16" s="1"/>
  <c r="EU41" i="16" s="1"/>
  <c r="EV41" i="16" s="1"/>
  <c r="CW43" i="16"/>
  <c r="CX43" i="16" s="1"/>
  <c r="CY43" i="16" s="1"/>
  <c r="CZ43" i="16" s="1"/>
  <c r="DA43" i="16" s="1"/>
  <c r="DB43" i="16" s="1"/>
  <c r="DC43" i="16" s="1"/>
  <c r="DD43" i="16" s="1"/>
  <c r="DE43" i="16" s="1"/>
  <c r="DF43" i="16" s="1"/>
  <c r="DG43" i="16" s="1"/>
  <c r="DH43" i="16" s="1"/>
  <c r="DI43" i="16" s="1"/>
  <c r="DJ43" i="16" s="1"/>
  <c r="DK43" i="16" s="1"/>
  <c r="DL43" i="16" s="1"/>
  <c r="DM43" i="16" s="1"/>
  <c r="DN43" i="16" s="1"/>
  <c r="DO43" i="16" s="1"/>
  <c r="DP43" i="16" s="1"/>
  <c r="DQ43" i="16" s="1"/>
  <c r="DR43" i="16" s="1"/>
  <c r="DS43" i="16" s="1"/>
  <c r="DT43" i="16" s="1"/>
  <c r="DU43" i="16" s="1"/>
  <c r="DV43" i="16" s="1"/>
  <c r="DW43" i="16" s="1"/>
  <c r="DX43" i="16" s="1"/>
  <c r="DY43" i="16" s="1"/>
  <c r="DZ43" i="16" s="1"/>
  <c r="EA43" i="16" s="1"/>
  <c r="EB43" i="16" s="1"/>
  <c r="EC43" i="16" s="1"/>
  <c r="ED43" i="16" s="1"/>
  <c r="EE43" i="16" s="1"/>
  <c r="EF43" i="16" s="1"/>
  <c r="EG43" i="16" s="1"/>
  <c r="EH43" i="16" s="1"/>
  <c r="EI43" i="16" s="1"/>
  <c r="EJ43" i="16" s="1"/>
  <c r="EK43" i="16" s="1"/>
  <c r="EL43" i="16" s="1"/>
  <c r="EM43" i="16" s="1"/>
  <c r="EN43" i="16" s="1"/>
  <c r="EO43" i="16" s="1"/>
  <c r="EP43" i="16" s="1"/>
  <c r="EQ43" i="16" s="1"/>
  <c r="ER43" i="16" s="1"/>
  <c r="ES43" i="16" s="1"/>
  <c r="ET43" i="16" s="1"/>
  <c r="EU43" i="16" s="1"/>
  <c r="EV43" i="16" s="1"/>
  <c r="CW16" i="16"/>
  <c r="CX16" i="16" s="1"/>
  <c r="CY16" i="16" s="1"/>
  <c r="CZ16" i="16" s="1"/>
  <c r="DA16" i="16" s="1"/>
  <c r="DB16" i="16" s="1"/>
  <c r="DC16" i="16" s="1"/>
  <c r="DD16" i="16" s="1"/>
  <c r="DE16" i="16" s="1"/>
  <c r="DF16" i="16" s="1"/>
  <c r="DG16" i="16" s="1"/>
  <c r="DH16" i="16" s="1"/>
  <c r="DI16" i="16" s="1"/>
  <c r="DJ16" i="16" s="1"/>
  <c r="DK16" i="16" s="1"/>
  <c r="DL16" i="16" s="1"/>
  <c r="DM16" i="16" s="1"/>
  <c r="DN16" i="16" s="1"/>
  <c r="DO16" i="16" s="1"/>
  <c r="DP16" i="16" s="1"/>
  <c r="DQ16" i="16" s="1"/>
  <c r="DR16" i="16" s="1"/>
  <c r="DS16" i="16" s="1"/>
  <c r="DT16" i="16" s="1"/>
  <c r="DU16" i="16" s="1"/>
  <c r="DV16" i="16" s="1"/>
  <c r="DW16" i="16" s="1"/>
  <c r="DX16" i="16" s="1"/>
  <c r="DY16" i="16" s="1"/>
  <c r="DZ16" i="16" s="1"/>
  <c r="EA16" i="16" s="1"/>
  <c r="EB16" i="16" s="1"/>
  <c r="EC16" i="16" s="1"/>
  <c r="ED16" i="16" s="1"/>
  <c r="EE16" i="16" s="1"/>
  <c r="EF16" i="16" s="1"/>
  <c r="EG16" i="16" s="1"/>
  <c r="EH16" i="16" s="1"/>
  <c r="EI16" i="16" s="1"/>
  <c r="EJ16" i="16" s="1"/>
  <c r="EK16" i="16" s="1"/>
  <c r="EL16" i="16" s="1"/>
  <c r="EM16" i="16" s="1"/>
  <c r="EN16" i="16" s="1"/>
  <c r="EO16" i="16" s="1"/>
  <c r="EP16" i="16" s="1"/>
  <c r="EQ16" i="16" s="1"/>
  <c r="ER16" i="16" s="1"/>
  <c r="ES16" i="16" s="1"/>
  <c r="ET16" i="16" s="1"/>
  <c r="EU16" i="16" s="1"/>
  <c r="EV16" i="16" s="1"/>
  <c r="CW21" i="16"/>
  <c r="CX21" i="16" s="1"/>
  <c r="CY21" i="16" s="1"/>
  <c r="CZ21" i="16" s="1"/>
  <c r="DA21" i="16" s="1"/>
  <c r="DB21" i="16" s="1"/>
  <c r="DC21" i="16" s="1"/>
  <c r="DD21" i="16" s="1"/>
  <c r="DE21" i="16" s="1"/>
  <c r="DF21" i="16" s="1"/>
  <c r="DG21" i="16" s="1"/>
  <c r="DH21" i="16" s="1"/>
  <c r="DI21" i="16" s="1"/>
  <c r="DJ21" i="16" s="1"/>
  <c r="DK21" i="16" s="1"/>
  <c r="DL21" i="16" s="1"/>
  <c r="DM21" i="16" s="1"/>
  <c r="DN21" i="16" s="1"/>
  <c r="DO21" i="16" s="1"/>
  <c r="DP21" i="16" s="1"/>
  <c r="DQ21" i="16" s="1"/>
  <c r="DR21" i="16" s="1"/>
  <c r="DS21" i="16" s="1"/>
  <c r="DT21" i="16" s="1"/>
  <c r="DU21" i="16" s="1"/>
  <c r="DV21" i="16" s="1"/>
  <c r="DW21" i="16" s="1"/>
  <c r="DX21" i="16" s="1"/>
  <c r="DY21" i="16" s="1"/>
  <c r="DZ21" i="16" s="1"/>
  <c r="EA21" i="16" s="1"/>
  <c r="EB21" i="16" s="1"/>
  <c r="EC21" i="16" s="1"/>
  <c r="ED21" i="16" s="1"/>
  <c r="EE21" i="16" s="1"/>
  <c r="EF21" i="16" s="1"/>
  <c r="EG21" i="16" s="1"/>
  <c r="EH21" i="16" s="1"/>
  <c r="EI21" i="16" s="1"/>
  <c r="EJ21" i="16" s="1"/>
  <c r="EK21" i="16" s="1"/>
  <c r="EL21" i="16" s="1"/>
  <c r="EM21" i="16" s="1"/>
  <c r="EN21" i="16" s="1"/>
  <c r="EO21" i="16" s="1"/>
  <c r="EP21" i="16" s="1"/>
  <c r="EQ21" i="16" s="1"/>
  <c r="ER21" i="16" s="1"/>
  <c r="ES21" i="16" s="1"/>
  <c r="ET21" i="16" s="1"/>
  <c r="EU21" i="16" s="1"/>
  <c r="EV21" i="16" s="1"/>
  <c r="CW38" i="16"/>
  <c r="CX38" i="16" s="1"/>
  <c r="CY38" i="16" s="1"/>
  <c r="CZ38" i="16" s="1"/>
  <c r="DA38" i="16" s="1"/>
  <c r="DB38" i="16" s="1"/>
  <c r="DC38" i="16" s="1"/>
  <c r="DD38" i="16" s="1"/>
  <c r="DE38" i="16" s="1"/>
  <c r="DF38" i="16" s="1"/>
  <c r="DG38" i="16" s="1"/>
  <c r="DH38" i="16" s="1"/>
  <c r="DI38" i="16" s="1"/>
  <c r="DJ38" i="16" s="1"/>
  <c r="DK38" i="16" s="1"/>
  <c r="DL38" i="16" s="1"/>
  <c r="DM38" i="16" s="1"/>
  <c r="DN38" i="16" s="1"/>
  <c r="DO38" i="16" s="1"/>
  <c r="DP38" i="16" s="1"/>
  <c r="DQ38" i="16" s="1"/>
  <c r="DR38" i="16" s="1"/>
  <c r="DS38" i="16" s="1"/>
  <c r="DT38" i="16" s="1"/>
  <c r="DU38" i="16" s="1"/>
  <c r="DV38" i="16" s="1"/>
  <c r="DW38" i="16" s="1"/>
  <c r="DX38" i="16" s="1"/>
  <c r="DY38" i="16" s="1"/>
  <c r="DZ38" i="16" s="1"/>
  <c r="EA38" i="16" s="1"/>
  <c r="EB38" i="16" s="1"/>
  <c r="EC38" i="16" s="1"/>
  <c r="ED38" i="16" s="1"/>
  <c r="EE38" i="16" s="1"/>
  <c r="EF38" i="16" s="1"/>
  <c r="EG38" i="16" s="1"/>
  <c r="EH38" i="16" s="1"/>
  <c r="EI38" i="16" s="1"/>
  <c r="EJ38" i="16" s="1"/>
  <c r="EK38" i="16" s="1"/>
  <c r="EL38" i="16" s="1"/>
  <c r="EM38" i="16" s="1"/>
  <c r="EN38" i="16" s="1"/>
  <c r="EO38" i="16" s="1"/>
  <c r="EP38" i="16" s="1"/>
  <c r="EQ38" i="16" s="1"/>
  <c r="ER38" i="16" s="1"/>
  <c r="ES38" i="16" s="1"/>
  <c r="ET38" i="16" s="1"/>
  <c r="EU38" i="16" s="1"/>
  <c r="EV38" i="16" s="1"/>
  <c r="CW45" i="16"/>
  <c r="CX45" i="16" s="1"/>
  <c r="CY45" i="16" s="1"/>
  <c r="CZ45" i="16" s="1"/>
  <c r="DA45" i="16" s="1"/>
  <c r="DB45" i="16" s="1"/>
  <c r="DC45" i="16" s="1"/>
  <c r="DD45" i="16" s="1"/>
  <c r="DE45" i="16" s="1"/>
  <c r="DF45" i="16" s="1"/>
  <c r="DG45" i="16" s="1"/>
  <c r="DH45" i="16" s="1"/>
  <c r="DI45" i="16" s="1"/>
  <c r="DJ45" i="16" s="1"/>
  <c r="DK45" i="16" s="1"/>
  <c r="DL45" i="16" s="1"/>
  <c r="DM45" i="16" s="1"/>
  <c r="DN45" i="16" s="1"/>
  <c r="DO45" i="16" s="1"/>
  <c r="DP45" i="16" s="1"/>
  <c r="DQ45" i="16" s="1"/>
  <c r="DR45" i="16" s="1"/>
  <c r="DS45" i="16" s="1"/>
  <c r="DT45" i="16" s="1"/>
  <c r="DU45" i="16" s="1"/>
  <c r="DV45" i="16" s="1"/>
  <c r="DW45" i="16" s="1"/>
  <c r="DX45" i="16" s="1"/>
  <c r="DY45" i="16" s="1"/>
  <c r="DZ45" i="16" s="1"/>
  <c r="EA45" i="16" s="1"/>
  <c r="EB45" i="16" s="1"/>
  <c r="EC45" i="16" s="1"/>
  <c r="ED45" i="16" s="1"/>
  <c r="EE45" i="16" s="1"/>
  <c r="EF45" i="16" s="1"/>
  <c r="EG45" i="16" s="1"/>
  <c r="EH45" i="16" s="1"/>
  <c r="EI45" i="16" s="1"/>
  <c r="EJ45" i="16" s="1"/>
  <c r="EK45" i="16" s="1"/>
  <c r="EL45" i="16" s="1"/>
  <c r="EM45" i="16" s="1"/>
  <c r="EN45" i="16" s="1"/>
  <c r="EO45" i="16" s="1"/>
  <c r="EP45" i="16" s="1"/>
  <c r="EQ45" i="16" s="1"/>
  <c r="ER45" i="16" s="1"/>
  <c r="ES45" i="16" s="1"/>
  <c r="ET45" i="16" s="1"/>
  <c r="EU45" i="16" s="1"/>
  <c r="EV45" i="16" s="1"/>
  <c r="CW69" i="16"/>
  <c r="CX69" i="16" s="1"/>
  <c r="CY69" i="16" s="1"/>
  <c r="CZ69" i="16" s="1"/>
  <c r="DA69" i="16" s="1"/>
  <c r="DB69" i="16" s="1"/>
  <c r="DC69" i="16" s="1"/>
  <c r="DD69" i="16" s="1"/>
  <c r="DE69" i="16" s="1"/>
  <c r="DF69" i="16" s="1"/>
  <c r="DG69" i="16" s="1"/>
  <c r="DH69" i="16" s="1"/>
  <c r="DI69" i="16" s="1"/>
  <c r="DJ69" i="16" s="1"/>
  <c r="DK69" i="16" s="1"/>
  <c r="DL69" i="16" s="1"/>
  <c r="DM69" i="16" s="1"/>
  <c r="DN69" i="16" s="1"/>
  <c r="DO69" i="16" s="1"/>
  <c r="DP69" i="16" s="1"/>
  <c r="DQ69" i="16" s="1"/>
  <c r="DR69" i="16" s="1"/>
  <c r="DS69" i="16" s="1"/>
  <c r="DT69" i="16" s="1"/>
  <c r="DU69" i="16" s="1"/>
  <c r="DV69" i="16" s="1"/>
  <c r="DW69" i="16" s="1"/>
  <c r="DX69" i="16" s="1"/>
  <c r="DY69" i="16" s="1"/>
  <c r="DZ69" i="16" s="1"/>
  <c r="EA69" i="16" s="1"/>
  <c r="EB69" i="16" s="1"/>
  <c r="EC69" i="16" s="1"/>
  <c r="ED69" i="16" s="1"/>
  <c r="EE69" i="16" s="1"/>
  <c r="EF69" i="16" s="1"/>
  <c r="EG69" i="16" s="1"/>
  <c r="EH69" i="16" s="1"/>
  <c r="EI69" i="16" s="1"/>
  <c r="EJ69" i="16" s="1"/>
  <c r="EK69" i="16" s="1"/>
  <c r="EL69" i="16" s="1"/>
  <c r="EM69" i="16" s="1"/>
  <c r="EN69" i="16" s="1"/>
  <c r="EO69" i="16" s="1"/>
  <c r="EP69" i="16" s="1"/>
  <c r="EQ69" i="16" s="1"/>
  <c r="ER69" i="16" s="1"/>
  <c r="ES69" i="16" s="1"/>
  <c r="ET69" i="16" s="1"/>
  <c r="EU69" i="16" s="1"/>
  <c r="EV69" i="16" s="1"/>
  <c r="CW47" i="16"/>
  <c r="CX47" i="16" s="1"/>
  <c r="CY47" i="16" s="1"/>
  <c r="CZ47" i="16" s="1"/>
  <c r="DA47" i="16" s="1"/>
  <c r="DB47" i="16" s="1"/>
  <c r="DC47" i="16" s="1"/>
  <c r="DD47" i="16" s="1"/>
  <c r="DE47" i="16" s="1"/>
  <c r="DF47" i="16" s="1"/>
  <c r="DG47" i="16" s="1"/>
  <c r="DH47" i="16" s="1"/>
  <c r="DI47" i="16" s="1"/>
  <c r="DJ47" i="16" s="1"/>
  <c r="DK47" i="16" s="1"/>
  <c r="DL47" i="16" s="1"/>
  <c r="DM47" i="16" s="1"/>
  <c r="DN47" i="16" s="1"/>
  <c r="DO47" i="16" s="1"/>
  <c r="DP47" i="16" s="1"/>
  <c r="DQ47" i="16" s="1"/>
  <c r="DR47" i="16" s="1"/>
  <c r="DS47" i="16" s="1"/>
  <c r="DT47" i="16" s="1"/>
  <c r="DU47" i="16" s="1"/>
  <c r="DV47" i="16" s="1"/>
  <c r="DW47" i="16" s="1"/>
  <c r="DX47" i="16" s="1"/>
  <c r="DY47" i="16" s="1"/>
  <c r="DZ47" i="16" s="1"/>
  <c r="EA47" i="16" s="1"/>
  <c r="EB47" i="16" s="1"/>
  <c r="EC47" i="16" s="1"/>
  <c r="ED47" i="16" s="1"/>
  <c r="EE47" i="16" s="1"/>
  <c r="EF47" i="16" s="1"/>
  <c r="EG47" i="16" s="1"/>
  <c r="EH47" i="16" s="1"/>
  <c r="EI47" i="16" s="1"/>
  <c r="EJ47" i="16" s="1"/>
  <c r="EK47" i="16" s="1"/>
  <c r="EL47" i="16" s="1"/>
  <c r="EM47" i="16" s="1"/>
  <c r="EN47" i="16" s="1"/>
  <c r="EO47" i="16" s="1"/>
  <c r="EP47" i="16" s="1"/>
  <c r="EQ47" i="16" s="1"/>
  <c r="ER47" i="16" s="1"/>
  <c r="ES47" i="16" s="1"/>
  <c r="ET47" i="16" s="1"/>
  <c r="EU47" i="16" s="1"/>
  <c r="EV47" i="16" s="1"/>
  <c r="CW85" i="16"/>
  <c r="CX85" i="16" s="1"/>
  <c r="CY85" i="16" s="1"/>
  <c r="CZ85" i="16" s="1"/>
  <c r="DA85" i="16" s="1"/>
  <c r="DB85" i="16" s="1"/>
  <c r="DC85" i="16" s="1"/>
  <c r="DD85" i="16" s="1"/>
  <c r="DE85" i="16" s="1"/>
  <c r="DF85" i="16" s="1"/>
  <c r="DG85" i="16" s="1"/>
  <c r="DH85" i="16" s="1"/>
  <c r="DI85" i="16" s="1"/>
  <c r="DJ85" i="16" s="1"/>
  <c r="DK85" i="16" s="1"/>
  <c r="DL85" i="16" s="1"/>
  <c r="DM85" i="16" s="1"/>
  <c r="DN85" i="16" s="1"/>
  <c r="DO85" i="16" s="1"/>
  <c r="DP85" i="16" s="1"/>
  <c r="DQ85" i="16" s="1"/>
  <c r="DR85" i="16" s="1"/>
  <c r="DS85" i="16" s="1"/>
  <c r="DT85" i="16" s="1"/>
  <c r="DU85" i="16" s="1"/>
  <c r="DV85" i="16" s="1"/>
  <c r="DW85" i="16" s="1"/>
  <c r="DX85" i="16" s="1"/>
  <c r="DY85" i="16" s="1"/>
  <c r="DZ85" i="16" s="1"/>
  <c r="EA85" i="16" s="1"/>
  <c r="EB85" i="16" s="1"/>
  <c r="EC85" i="16" s="1"/>
  <c r="ED85" i="16" s="1"/>
  <c r="EE85" i="16" s="1"/>
  <c r="EF85" i="16" s="1"/>
  <c r="EG85" i="16" s="1"/>
  <c r="EH85" i="16" s="1"/>
  <c r="EI85" i="16" s="1"/>
  <c r="EJ85" i="16" s="1"/>
  <c r="EK85" i="16" s="1"/>
  <c r="EL85" i="16" s="1"/>
  <c r="EM85" i="16" s="1"/>
  <c r="EN85" i="16" s="1"/>
  <c r="EO85" i="16" s="1"/>
  <c r="EP85" i="16" s="1"/>
  <c r="EQ85" i="16" s="1"/>
  <c r="ER85" i="16" s="1"/>
  <c r="ES85" i="16" s="1"/>
  <c r="ET85" i="16" s="1"/>
  <c r="EU85" i="16" s="1"/>
  <c r="EV85" i="16" s="1"/>
  <c r="CW61" i="16"/>
  <c r="CX61" i="16" s="1"/>
  <c r="CY61" i="16" s="1"/>
  <c r="CZ61" i="16" s="1"/>
  <c r="DA61" i="16" s="1"/>
  <c r="DB61" i="16" s="1"/>
  <c r="DC61" i="16" s="1"/>
  <c r="DD61" i="16" s="1"/>
  <c r="DE61" i="16" s="1"/>
  <c r="DF61" i="16" s="1"/>
  <c r="DG61" i="16" s="1"/>
  <c r="DH61" i="16" s="1"/>
  <c r="DI61" i="16" s="1"/>
  <c r="DJ61" i="16" s="1"/>
  <c r="DK61" i="16" s="1"/>
  <c r="DL61" i="16" s="1"/>
  <c r="DM61" i="16" s="1"/>
  <c r="DN61" i="16" s="1"/>
  <c r="DO61" i="16" s="1"/>
  <c r="DP61" i="16" s="1"/>
  <c r="DQ61" i="16" s="1"/>
  <c r="DR61" i="16" s="1"/>
  <c r="DS61" i="16" s="1"/>
  <c r="DT61" i="16" s="1"/>
  <c r="DU61" i="16" s="1"/>
  <c r="DV61" i="16" s="1"/>
  <c r="DW61" i="16" s="1"/>
  <c r="DX61" i="16" s="1"/>
  <c r="DY61" i="16" s="1"/>
  <c r="DZ61" i="16" s="1"/>
  <c r="EA61" i="16" s="1"/>
  <c r="EB61" i="16" s="1"/>
  <c r="EC61" i="16" s="1"/>
  <c r="ED61" i="16" s="1"/>
  <c r="EE61" i="16" s="1"/>
  <c r="EF61" i="16" s="1"/>
  <c r="EG61" i="16" s="1"/>
  <c r="EH61" i="16" s="1"/>
  <c r="EI61" i="16" s="1"/>
  <c r="EJ61" i="16" s="1"/>
  <c r="EK61" i="16" s="1"/>
  <c r="EL61" i="16" s="1"/>
  <c r="EM61" i="16" s="1"/>
  <c r="EN61" i="16" s="1"/>
  <c r="EO61" i="16" s="1"/>
  <c r="EP61" i="16" s="1"/>
  <c r="EQ61" i="16" s="1"/>
  <c r="ER61" i="16" s="1"/>
  <c r="ES61" i="16" s="1"/>
  <c r="ET61" i="16" s="1"/>
  <c r="EU61" i="16" s="1"/>
  <c r="EV61" i="16" s="1"/>
  <c r="CW37" i="16"/>
  <c r="CX37" i="16" s="1"/>
  <c r="CY37" i="16" s="1"/>
  <c r="CZ37" i="16" s="1"/>
  <c r="DA37" i="16" s="1"/>
  <c r="DB37" i="16" s="1"/>
  <c r="DC37" i="16" s="1"/>
  <c r="DD37" i="16" s="1"/>
  <c r="DE37" i="16" s="1"/>
  <c r="DF37" i="16" s="1"/>
  <c r="DG37" i="16" s="1"/>
  <c r="DH37" i="16" s="1"/>
  <c r="DI37" i="16" s="1"/>
  <c r="DJ37" i="16" s="1"/>
  <c r="DK37" i="16" s="1"/>
  <c r="DL37" i="16" s="1"/>
  <c r="DM37" i="16" s="1"/>
  <c r="DN37" i="16" s="1"/>
  <c r="DO37" i="16" s="1"/>
  <c r="DP37" i="16" s="1"/>
  <c r="DQ37" i="16" s="1"/>
  <c r="DR37" i="16" s="1"/>
  <c r="DS37" i="16" s="1"/>
  <c r="DT37" i="16" s="1"/>
  <c r="DU37" i="16" s="1"/>
  <c r="DV37" i="16" s="1"/>
  <c r="DW37" i="16" s="1"/>
  <c r="DX37" i="16" s="1"/>
  <c r="DY37" i="16" s="1"/>
  <c r="DZ37" i="16" s="1"/>
  <c r="EA37" i="16" s="1"/>
  <c r="EB37" i="16" s="1"/>
  <c r="EC37" i="16" s="1"/>
  <c r="ED37" i="16" s="1"/>
  <c r="EE37" i="16" s="1"/>
  <c r="EF37" i="16" s="1"/>
  <c r="EG37" i="16" s="1"/>
  <c r="EH37" i="16" s="1"/>
  <c r="EI37" i="16" s="1"/>
  <c r="EJ37" i="16" s="1"/>
  <c r="EK37" i="16" s="1"/>
  <c r="EL37" i="16" s="1"/>
  <c r="EM37" i="16" s="1"/>
  <c r="EN37" i="16" s="1"/>
  <c r="EO37" i="16" s="1"/>
  <c r="EP37" i="16" s="1"/>
  <c r="EQ37" i="16" s="1"/>
  <c r="ER37" i="16" s="1"/>
  <c r="ES37" i="16" s="1"/>
  <c r="ET37" i="16" s="1"/>
  <c r="EU37" i="16" s="1"/>
  <c r="EV37" i="16" s="1"/>
  <c r="CW15" i="16"/>
  <c r="CX15" i="16" s="1"/>
  <c r="CY15" i="16" s="1"/>
  <c r="CZ15" i="16" s="1"/>
  <c r="DA15" i="16" s="1"/>
  <c r="DB15" i="16" s="1"/>
  <c r="DC15" i="16" s="1"/>
  <c r="DD15" i="16" s="1"/>
  <c r="DE15" i="16" s="1"/>
  <c r="DF15" i="16" s="1"/>
  <c r="DG15" i="16" s="1"/>
  <c r="DH15" i="16" s="1"/>
  <c r="DI15" i="16" s="1"/>
  <c r="DJ15" i="16" s="1"/>
  <c r="DK15" i="16" s="1"/>
  <c r="DL15" i="16" s="1"/>
  <c r="DM15" i="16" s="1"/>
  <c r="DN15" i="16" s="1"/>
  <c r="DO15" i="16" s="1"/>
  <c r="DP15" i="16" s="1"/>
  <c r="DQ15" i="16" s="1"/>
  <c r="DR15" i="16" s="1"/>
  <c r="DS15" i="16" s="1"/>
  <c r="DT15" i="16" s="1"/>
  <c r="DU15" i="16" s="1"/>
  <c r="DV15" i="16" s="1"/>
  <c r="DW15" i="16" s="1"/>
  <c r="DX15" i="16" s="1"/>
  <c r="DY15" i="16" s="1"/>
  <c r="DZ15" i="16" s="1"/>
  <c r="EA15" i="16" s="1"/>
  <c r="EB15" i="16" s="1"/>
  <c r="EC15" i="16" s="1"/>
  <c r="ED15" i="16" s="1"/>
  <c r="EE15" i="16" s="1"/>
  <c r="EF15" i="16" s="1"/>
  <c r="EG15" i="16" s="1"/>
  <c r="EH15" i="16" s="1"/>
  <c r="EI15" i="16" s="1"/>
  <c r="EJ15" i="16" s="1"/>
  <c r="EK15" i="16" s="1"/>
  <c r="EL15" i="16" s="1"/>
  <c r="EM15" i="16" s="1"/>
  <c r="EN15" i="16" s="1"/>
  <c r="EO15" i="16" s="1"/>
  <c r="EP15" i="16" s="1"/>
  <c r="EQ15" i="16" s="1"/>
  <c r="ER15" i="16" s="1"/>
  <c r="ES15" i="16" s="1"/>
  <c r="ET15" i="16" s="1"/>
  <c r="EU15" i="16" s="1"/>
  <c r="EV15" i="16" s="1"/>
  <c r="L13" i="12" l="1"/>
  <c r="J24" i="12"/>
  <c r="L24" i="12" s="1"/>
  <c r="BP59" i="8"/>
  <c r="BO70" i="8"/>
  <c r="I27" i="12"/>
  <c r="I16" i="12"/>
  <c r="BI13" i="8"/>
  <c r="BH40" i="8"/>
  <c r="BH79" i="8" s="1"/>
  <c r="AA59" i="8" l="1"/>
  <c r="BQ59" i="8"/>
  <c r="BR59" i="8" s="1"/>
  <c r="BS59" i="8" s="1"/>
  <c r="BP70" i="8"/>
  <c r="BJ13" i="8"/>
  <c r="BI40" i="8"/>
  <c r="BI79" i="8" s="1"/>
  <c r="B33" i="12" l="1"/>
  <c r="AS30" i="18"/>
  <c r="L76" i="16"/>
  <c r="CO76" i="16" s="1"/>
  <c r="CP76" i="16" s="1"/>
  <c r="CQ76" i="16" s="1"/>
  <c r="CR76" i="16" s="1"/>
  <c r="CS76" i="16" s="1"/>
  <c r="CT76" i="16" s="1"/>
  <c r="CU76" i="16" s="1"/>
  <c r="CV76" i="16" s="1"/>
  <c r="AC59" i="8"/>
  <c r="AU30" i="18" s="1"/>
  <c r="AA70" i="8"/>
  <c r="BS70" i="8"/>
  <c r="BR70" i="8"/>
  <c r="BQ70" i="8"/>
  <c r="BK13" i="8"/>
  <c r="BJ40" i="8"/>
  <c r="BJ79" i="8" s="1"/>
  <c r="AC70" i="8" l="1"/>
  <c r="N76" i="16"/>
  <c r="CW76" i="16" s="1"/>
  <c r="CX76" i="16" s="1"/>
  <c r="CY76" i="16" s="1"/>
  <c r="CZ76" i="16" s="1"/>
  <c r="DA76" i="16" s="1"/>
  <c r="DB76" i="16" s="1"/>
  <c r="DC76" i="16" s="1"/>
  <c r="DD76" i="16" s="1"/>
  <c r="DE76" i="16" s="1"/>
  <c r="DF76" i="16" s="1"/>
  <c r="DG76" i="16" s="1"/>
  <c r="DH76" i="16" s="1"/>
  <c r="DI76" i="16" s="1"/>
  <c r="DJ76" i="16" s="1"/>
  <c r="DK76" i="16" s="1"/>
  <c r="DL76" i="16" s="1"/>
  <c r="DM76" i="16" s="1"/>
  <c r="DN76" i="16" s="1"/>
  <c r="DO76" i="16" s="1"/>
  <c r="DP76" i="16" s="1"/>
  <c r="DQ76" i="16" s="1"/>
  <c r="DR76" i="16" s="1"/>
  <c r="DS76" i="16" s="1"/>
  <c r="DT76" i="16" s="1"/>
  <c r="DU76" i="16" s="1"/>
  <c r="DV76" i="16" s="1"/>
  <c r="DW76" i="16" s="1"/>
  <c r="DX76" i="16" s="1"/>
  <c r="DY76" i="16" s="1"/>
  <c r="DZ76" i="16" s="1"/>
  <c r="EA76" i="16" s="1"/>
  <c r="EB76" i="16" s="1"/>
  <c r="EC76" i="16" s="1"/>
  <c r="ED76" i="16" s="1"/>
  <c r="EE76" i="16" s="1"/>
  <c r="EF76" i="16" s="1"/>
  <c r="EG76" i="16" s="1"/>
  <c r="EH76" i="16" s="1"/>
  <c r="EI76" i="16" s="1"/>
  <c r="EJ76" i="16" s="1"/>
  <c r="EK76" i="16" s="1"/>
  <c r="EL76" i="16" s="1"/>
  <c r="EM76" i="16" s="1"/>
  <c r="EN76" i="16" s="1"/>
  <c r="EO76" i="16" s="1"/>
  <c r="EP76" i="16" s="1"/>
  <c r="EQ76" i="16" s="1"/>
  <c r="ER76" i="16" s="1"/>
  <c r="ES76" i="16" s="1"/>
  <c r="ET76" i="16" s="1"/>
  <c r="EU76" i="16" s="1"/>
  <c r="EV76" i="16" s="1"/>
  <c r="BL13" i="8"/>
  <c r="BK40" i="8"/>
  <c r="BK79" i="8" s="1"/>
  <c r="BM13" i="8" l="1"/>
  <c r="BL40" i="8"/>
  <c r="BL79" i="8" s="1"/>
  <c r="BN13" i="8" l="1"/>
  <c r="BM40" i="8"/>
  <c r="BM79" i="8" s="1"/>
  <c r="BO13" i="8" l="1"/>
  <c r="BN40" i="8"/>
  <c r="BN79" i="8" s="1"/>
  <c r="BP13" i="8" l="1"/>
  <c r="BO40" i="8"/>
  <c r="BO79" i="8" s="1"/>
  <c r="BQ13" i="8" l="1"/>
  <c r="BR13" i="8" s="1"/>
  <c r="BS13" i="8" s="1"/>
  <c r="BP40" i="8"/>
  <c r="BP79" i="8" s="1"/>
  <c r="BS40" i="8" l="1"/>
  <c r="BS79" i="8" s="1"/>
  <c r="BR40" i="8"/>
  <c r="BR79" i="8" s="1"/>
  <c r="AA13" i="8"/>
  <c r="BQ40" i="8"/>
  <c r="BQ79" i="8" s="1"/>
  <c r="L27" i="16" l="1"/>
  <c r="AC13" i="8"/>
  <c r="AC40" i="8" s="1"/>
  <c r="AC79" i="8" s="1"/>
  <c r="M15" i="12" s="1"/>
  <c r="AA40" i="8"/>
  <c r="AA79" i="8" s="1"/>
  <c r="J15" i="12" l="1"/>
  <c r="AC9" i="8"/>
  <c r="M26" i="12"/>
  <c r="M27" i="12" s="1"/>
  <c r="M16" i="12"/>
  <c r="N27" i="16"/>
  <c r="N94" i="16" s="1"/>
  <c r="L94" i="16"/>
  <c r="N6" i="12"/>
  <c r="J6" i="12"/>
  <c r="E6" i="12"/>
  <c r="J26" i="12" l="1"/>
  <c r="L15" i="12"/>
  <c r="J16" i="12"/>
  <c r="L16" i="12" s="1"/>
  <c r="L26" i="12" l="1"/>
  <c r="J27" i="12"/>
  <c r="L27" i="12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<sst xmlns="http://schemas.openxmlformats.org/spreadsheetml/2006/main" count="1373" uniqueCount="355">
  <si>
    <t>Total</t>
  </si>
  <si>
    <t>Por Ejercer</t>
  </si>
  <si>
    <t>Ejercido Acum</t>
  </si>
  <si>
    <t>Ejercido Mes</t>
  </si>
  <si>
    <t>Programado</t>
  </si>
  <si>
    <t>Presupuesto</t>
  </si>
  <si>
    <t>Concepto</t>
  </si>
  <si>
    <t>Entidad Federativa:</t>
  </si>
  <si>
    <t>No. de Casos</t>
  </si>
  <si>
    <t>Servicio Otorgado</t>
  </si>
  <si>
    <t>Nombre ó Razón Social</t>
  </si>
  <si>
    <t>mes:</t>
  </si>
  <si>
    <t>SubTotal</t>
  </si>
  <si>
    <t>Descripción</t>
  </si>
  <si>
    <t>Partida</t>
  </si>
  <si>
    <t>Ejercido Acumulado</t>
  </si>
  <si>
    <t>Acumulado</t>
  </si>
  <si>
    <t>del mes</t>
  </si>
  <si>
    <t>Ejercido</t>
  </si>
  <si>
    <t>Materiales y útiles de oficina</t>
  </si>
  <si>
    <t>Materiales y útiles de impresión y reproducción</t>
  </si>
  <si>
    <t>Servicios de conducción de señales analógicas y digitales</t>
  </si>
  <si>
    <t>Impresión y elaboración de material informativo derivado de la operación y administración de las dependencias y entidades</t>
  </si>
  <si>
    <t>Subcontratación de servicios con terceros</t>
  </si>
  <si>
    <t>Mantenimiento y conservación de bienes informáticos</t>
  </si>
  <si>
    <t>Mantenimiento y conservación de maquinaria y equipo</t>
  </si>
  <si>
    <t>Difusión de mensajes sobre programas y actividades gubernamentales</t>
  </si>
  <si>
    <t>Equipo médico y de laboratorio</t>
  </si>
  <si>
    <t>Instrumental médico y de laboratorio</t>
  </si>
  <si>
    <t>Material de limpieza</t>
  </si>
  <si>
    <t>Productos químicos básicos</t>
  </si>
  <si>
    <t>Vestuario y uniformes</t>
  </si>
  <si>
    <t>Blancos y otros productos textiles, excepto prendas de vestir</t>
  </si>
  <si>
    <t>Herramientas menores</t>
  </si>
  <si>
    <t>Refacciones y accesorios menores de equipo e instrumental médico y de laboratorio</t>
  </si>
  <si>
    <t>Refacciones y accesorios menores de equipo de transporte</t>
  </si>
  <si>
    <t>Instalación, reparación y mantenimiento de equipo e instrumental médico y de laboratorio</t>
  </si>
  <si>
    <t>Mantenimiento y conservación de vehículos terrestres, aéreos, marítimos, lacustres y fluviales</t>
  </si>
  <si>
    <t>Arrendamiento de equipo y bienes informáticos</t>
  </si>
  <si>
    <t>Servicios de telecomunicaciones</t>
  </si>
  <si>
    <t>Servicios integrales de telecomunicación</t>
  </si>
  <si>
    <t>Utensilios para el servicio de alimentación</t>
  </si>
  <si>
    <t>Productos minerales no metálicos</t>
  </si>
  <si>
    <t>Cemento y productos de concreto</t>
  </si>
  <si>
    <t>Cal, yeso y productos de yeso</t>
  </si>
  <si>
    <t>Madera y productos de madera</t>
  </si>
  <si>
    <t>Vidrio y productos de vidrio</t>
  </si>
  <si>
    <t>Material eléctrico y electrónico</t>
  </si>
  <si>
    <t>Artículos metálicos para la construcción</t>
  </si>
  <si>
    <t>Materiales complementarios</t>
  </si>
  <si>
    <t>Otros materiales y artículos de construcción y reparación</t>
  </si>
  <si>
    <t>Materiales, accesorios y suministros de laboratorio</t>
  </si>
  <si>
    <t>Prendas de protección personal</t>
  </si>
  <si>
    <t>Refacciones y accesorios menores de edificios</t>
  </si>
  <si>
    <t>Servicio de energía eléctrica</t>
  </si>
  <si>
    <t>Servicio de agua</t>
  </si>
  <si>
    <t>Servicio telefónico convencional</t>
  </si>
  <si>
    <t>Servicio de radiolocalización</t>
  </si>
  <si>
    <t>Servicio postal</t>
  </si>
  <si>
    <t>Arrendamiento de maquinaria y equipo</t>
  </si>
  <si>
    <t>Servicios de vigilancia</t>
  </si>
  <si>
    <t>Seguros de bienes patrimoniales</t>
  </si>
  <si>
    <t>Fletes y maniobras</t>
  </si>
  <si>
    <t>Mantenimiento y conservación de mobiliario y equipo de administración</t>
  </si>
  <si>
    <t>Servicios de lavandería, limpieza e higiene</t>
  </si>
  <si>
    <t>Mantenimiento y rehabilitación de edificaciones no habitacionales</t>
  </si>
  <si>
    <t>Mantenimiento y rehabilitación de obras para el abastecimiento de agua, petróleo, gas, electricidad y telecomunicaciones</t>
  </si>
  <si>
    <t>Refacciones y accesorios menores de maquinaria y otros equipos</t>
  </si>
  <si>
    <t>Arrendamiento de equipo e instrumental médico y de laboratorio</t>
  </si>
  <si>
    <t>Servicios de jardinería y fumigación</t>
  </si>
  <si>
    <t>Programa de Gasto</t>
  </si>
  <si>
    <t>Medicinas y productos farmacéuticos</t>
  </si>
  <si>
    <t>Materiales, accesorios y suministros médicos</t>
  </si>
  <si>
    <t>Otros productos químicos</t>
  </si>
  <si>
    <t xml:space="preserve">Combustibles, lubricantes y aditivos para maquinaria, equipo de producción y servicios </t>
  </si>
  <si>
    <t>#</t>
  </si>
  <si>
    <t>Mes</t>
  </si>
  <si>
    <t>Nombre</t>
  </si>
  <si>
    <t>Cargo</t>
  </si>
  <si>
    <t>EM</t>
  </si>
  <si>
    <t>EA</t>
  </si>
  <si>
    <t>Personal</t>
  </si>
  <si>
    <t>Porcentajes</t>
  </si>
  <si>
    <t>Casos</t>
  </si>
  <si>
    <t>%</t>
  </si>
  <si>
    <t>P</t>
  </si>
  <si>
    <t>EA1</t>
  </si>
  <si>
    <t>EA2</t>
  </si>
  <si>
    <t>EA3</t>
  </si>
  <si>
    <t>EA4</t>
  </si>
  <si>
    <t>EA5</t>
  </si>
  <si>
    <t>EA6</t>
  </si>
  <si>
    <t>EA7</t>
  </si>
  <si>
    <t>EA8</t>
  </si>
  <si>
    <t>EA9</t>
  </si>
  <si>
    <t>EA10</t>
  </si>
  <si>
    <t>EA11</t>
  </si>
  <si>
    <t>EA12</t>
  </si>
  <si>
    <t>EA13</t>
  </si>
  <si>
    <t>EA14</t>
  </si>
  <si>
    <t>EA15</t>
  </si>
  <si>
    <t>EA16</t>
  </si>
  <si>
    <t>EA17</t>
  </si>
  <si>
    <t>EA18</t>
  </si>
  <si>
    <t>EA19</t>
  </si>
  <si>
    <t>EA20</t>
  </si>
  <si>
    <t>EA21</t>
  </si>
  <si>
    <t>EA22</t>
  </si>
  <si>
    <t>EA23</t>
  </si>
  <si>
    <t>EA24</t>
  </si>
  <si>
    <t>EA25</t>
  </si>
  <si>
    <t>EA26</t>
  </si>
  <si>
    <t>EA27</t>
  </si>
  <si>
    <t>EA28</t>
  </si>
  <si>
    <t>EA29</t>
  </si>
  <si>
    <t>EA30</t>
  </si>
  <si>
    <t>EA31</t>
  </si>
  <si>
    <t>EA32</t>
  </si>
  <si>
    <t>EA33</t>
  </si>
  <si>
    <t>EA34</t>
  </si>
  <si>
    <t>EA35</t>
  </si>
  <si>
    <t>EA36</t>
  </si>
  <si>
    <t>EA37</t>
  </si>
  <si>
    <t>EA38</t>
  </si>
  <si>
    <t>EA39</t>
  </si>
  <si>
    <t>EA40</t>
  </si>
  <si>
    <t>EA41</t>
  </si>
  <si>
    <t>EA42</t>
  </si>
  <si>
    <t>EA43</t>
  </si>
  <si>
    <t>EA44</t>
  </si>
  <si>
    <t>EA45</t>
  </si>
  <si>
    <t>EA46</t>
  </si>
  <si>
    <t>EA47</t>
  </si>
  <si>
    <t>EA48</t>
  </si>
  <si>
    <t>EA49</t>
  </si>
  <si>
    <t>EA50</t>
  </si>
  <si>
    <t>EA51</t>
  </si>
  <si>
    <t>EA52</t>
  </si>
  <si>
    <t>EA53</t>
  </si>
  <si>
    <t>EA54</t>
  </si>
  <si>
    <t>EA55</t>
  </si>
  <si>
    <t>EA56</t>
  </si>
  <si>
    <t>EA57</t>
  </si>
  <si>
    <t>EA58</t>
  </si>
  <si>
    <t>EA59</t>
  </si>
  <si>
    <t>EA60</t>
  </si>
  <si>
    <t>DILG</t>
  </si>
  <si>
    <t>Baja California</t>
  </si>
  <si>
    <t>Baja California Sur</t>
  </si>
  <si>
    <t>Campeche</t>
  </si>
  <si>
    <t>Coahuila</t>
  </si>
  <si>
    <t>Colima</t>
  </si>
  <si>
    <t>Chiapas</t>
  </si>
  <si>
    <t>Guerrero</t>
  </si>
  <si>
    <t>Hidalgo</t>
  </si>
  <si>
    <t>Jalisco</t>
  </si>
  <si>
    <t>Morelos</t>
  </si>
  <si>
    <t>Nayarit</t>
  </si>
  <si>
    <t>Nuevo León</t>
  </si>
  <si>
    <t>Oaxaca</t>
  </si>
  <si>
    <t>Querétaro</t>
  </si>
  <si>
    <t>San Luis Potosí</t>
  </si>
  <si>
    <t>Materiales y útiles consumibles para el procesamiento en equipos y bienes informáticos</t>
  </si>
  <si>
    <t>Servicios integrales de infraestructura de cómputo</t>
  </si>
  <si>
    <t>Servicios integrales</t>
  </si>
  <si>
    <t>Refacciones y accesorios para equipo de cómputo y telecomunicaciones</t>
  </si>
  <si>
    <t>Subtotal</t>
  </si>
  <si>
    <t>TOTAL</t>
  </si>
  <si>
    <t>Primas de vacaciones y dominical</t>
  </si>
  <si>
    <t>Aguinaldo o gratificación de fin de año</t>
  </si>
  <si>
    <t>Aportaciones al ISSSTE</t>
  </si>
  <si>
    <t>Aportaciones al FOVISSSTE</t>
  </si>
  <si>
    <t>Aportaciones al Sistema de Ahorro para el Retiro</t>
  </si>
  <si>
    <t>Impresiones de documentos oficiales para la prestación de servicios públicos, identificación, formatos administrativos y fiscales, formas valoradas, certificados y títulos</t>
  </si>
  <si>
    <t>Proveedores privados</t>
  </si>
  <si>
    <t>Institutos Nacionales, Hospitales Federales y Establecimientos de Salud Públicos</t>
  </si>
  <si>
    <t>Pagos Interestatales</t>
  </si>
  <si>
    <t>Aguascalientes</t>
  </si>
  <si>
    <t>Aportaciones al seguro de cesantía en edad avanzada y vejez</t>
  </si>
  <si>
    <t>Mantenimiento y conservación de inmuebles para la prestación de servicios públicos</t>
  </si>
  <si>
    <t>NO.</t>
  </si>
  <si>
    <t>Sueldos base</t>
  </si>
  <si>
    <t>TOTAL PRESUPUESTO**</t>
  </si>
  <si>
    <t>Servicio de gas</t>
  </si>
  <si>
    <t>Ejercido mes</t>
  </si>
  <si>
    <t>Rubro</t>
  </si>
  <si>
    <t>Transversal</t>
  </si>
  <si>
    <t>Número de Personas</t>
  </si>
  <si>
    <t>Partidas por concepto de gasto</t>
  </si>
  <si>
    <t>Ejercido Acumulado por concepto de gasto</t>
  </si>
  <si>
    <t>Chihuahua</t>
  </si>
  <si>
    <t>Guanajuato</t>
  </si>
  <si>
    <t>Tamaulipas</t>
  </si>
  <si>
    <t>Tlaxcala</t>
  </si>
  <si>
    <t>Veracruz</t>
  </si>
  <si>
    <t>Yucatán</t>
  </si>
  <si>
    <t>Zacatecas</t>
  </si>
  <si>
    <t>Mes:</t>
  </si>
  <si>
    <t>Servicios Estatales de Salud</t>
  </si>
  <si>
    <t>Informe del ejercicio de los recursos federales para la prestación gratuita de servicios de salud, medicamentos y demás insumos asociados para las personas sin seguridad social</t>
  </si>
  <si>
    <t>Ejercicio:</t>
  </si>
  <si>
    <t>Remuneraciones de Personal</t>
  </si>
  <si>
    <t>Adquisición y distribución de medicamentos, material de curación y otros insumos</t>
  </si>
  <si>
    <t>Gastos de operación</t>
  </si>
  <si>
    <t>Acciones de promoción, prevención y detección oportuna de enfermedades*</t>
  </si>
  <si>
    <t>NUMERARIO</t>
  </si>
  <si>
    <t>ESPECIE***</t>
  </si>
  <si>
    <t>Remuneraciones al personal eventual</t>
  </si>
  <si>
    <t>Productos alimenticios para personas derivado de la prestación de servicios públicos en unidades de salud</t>
  </si>
  <si>
    <t>Combustibles, lubricantes y aditivos para vehículos terrestres, aéreos, marítimos, lacustres y fluviales destinados a servicios públicos y la operación de programas públicos</t>
  </si>
  <si>
    <t>Refacciones y accesorios menores de mobiliario y equipo de administración</t>
  </si>
  <si>
    <t>Servicios de internet</t>
  </si>
  <si>
    <t>Titular de los Servicios Estatales de Salud</t>
  </si>
  <si>
    <t>Director Administrativo o equivalente</t>
  </si>
  <si>
    <t>Remuneraciones de Personal 
(hasta 50%)</t>
  </si>
  <si>
    <t xml:space="preserve">Adquisición y distribución de medicamentos, material de curación y otros insumos
(al menos 32%) </t>
  </si>
  <si>
    <t xml:space="preserve">Transversal </t>
  </si>
  <si>
    <t>AF Líquida</t>
  </si>
  <si>
    <t xml:space="preserve">Partidas de gasto para la ejecución de los recursos federales transferidos por el INSABI a las entidades federativas. </t>
  </si>
  <si>
    <t>Líquido</t>
  </si>
  <si>
    <t>SubTotal Presupuesto - Numerario**</t>
  </si>
  <si>
    <t>Durango</t>
  </si>
  <si>
    <t>Quintana Roo</t>
  </si>
  <si>
    <t>Sinaloa</t>
  </si>
  <si>
    <t>Sonora</t>
  </si>
  <si>
    <t>Tabasco</t>
  </si>
  <si>
    <t>Reintegros</t>
  </si>
  <si>
    <t>PyP = Acciones de promoción, prevención y detección oportuna de enfermedades.</t>
  </si>
  <si>
    <t>Total $</t>
  </si>
  <si>
    <t>Total Número de Personas</t>
  </si>
  <si>
    <t>Datos para seguimiento</t>
  </si>
  <si>
    <t>1. Remuneraciones al Personal - Numerario</t>
  </si>
  <si>
    <t>Descrpción partida</t>
  </si>
  <si>
    <t>Reintegro</t>
  </si>
  <si>
    <t>Verificación %</t>
  </si>
  <si>
    <t>ESPECIE</t>
  </si>
  <si>
    <t>2. Adquisición y distribución de medicamentos, material de curación y otros insumos</t>
  </si>
  <si>
    <t>Partidas Según PRORESPPO
 (no incluidas en remuneraciones o medicamentos)</t>
  </si>
  <si>
    <t>Concepto de gasto</t>
  </si>
  <si>
    <t>Remuneraciones al personal</t>
  </si>
  <si>
    <t>3. Acciones de promoción, prevención y detección oportuna de enfermedades</t>
  </si>
  <si>
    <t>2000 Materiales y suministros</t>
  </si>
  <si>
    <t>3000 Servicios generales</t>
  </si>
  <si>
    <t>5000 Bienes muebles, inmuebles e intangibles</t>
  </si>
  <si>
    <t>6000 Obras públicas</t>
  </si>
  <si>
    <t>Poner datos únicamente en celdas amarillas</t>
  </si>
  <si>
    <t>Nota: Los subtotales/totales expresados no son resultado de la suma de las columnas respectivas. Se excluyen montos de carácter informativo (transversal) refentes al concepto de gasto: "Acciones de promoción, prevención y detección oportuna de enfermedades".</t>
  </si>
  <si>
    <t>Descripción partida</t>
  </si>
  <si>
    <t>PyP - NUMERARIO</t>
  </si>
  <si>
    <t>PyP - ESPECIE</t>
  </si>
  <si>
    <t>Cifras transversales de los conceptos de gasto: "Remuneraciones al personal" y "Adquisición y distribución de medicamentos, material de curación y otros insumos"</t>
  </si>
  <si>
    <t>NOTA: Pueden insertar mas filas, pero una vez insertadas deben copiar alguna fila original, para que se copien todas las fórmulas correspondientes.</t>
  </si>
  <si>
    <t>SubTotal Presupuesto - ESPECIE**</t>
  </si>
  <si>
    <t>Institutos Nacionales de Salud, Hospitales Federales y Establecimientos de Salud Públicos</t>
  </si>
  <si>
    <t>4. Gasto de Operación - NUMERARIO</t>
  </si>
  <si>
    <t>4. Gasto de Operación - TESOFE</t>
  </si>
  <si>
    <t>*Las cifras en este renglón deben ser iguales a $0.00, en caso contrario significa que existe una diferencia contra las cifras reflejadas en el formato analítico denominado "4. Gasto de Operación - NUMERARIO".</t>
  </si>
  <si>
    <t>Total ejercido acumulado por partida*</t>
  </si>
  <si>
    <t>*No Incluye transversales.</t>
  </si>
  <si>
    <t>AF Líquida 
AFTransversal</t>
  </si>
  <si>
    <t>Total transversal PyP (monto ya contemplado en Total $)</t>
  </si>
  <si>
    <t>Cruce con formato analítico 4. Gasto de Operación - NUMERARIO*</t>
  </si>
  <si>
    <t>Proveedores privados de servicios NO médicos</t>
  </si>
  <si>
    <t>CyM= Conservación y Mantenimiento de las Unidades Médicas</t>
  </si>
  <si>
    <t>SIS=Adquisición de bienes informáticos</t>
  </si>
  <si>
    <t>Diferencia</t>
  </si>
  <si>
    <t>4.2. Detalle de las cifras validadas en acciones de 
"Conservación y Mantenimiento de las Unidades Médicas" y/o "Adquisición de bienes informáticos"</t>
  </si>
  <si>
    <t>% Programado</t>
  </si>
  <si>
    <t>Correspondiente a:
CyM</t>
  </si>
  <si>
    <t>Correspondiente a:
SIS</t>
  </si>
  <si>
    <t>Adherido</t>
  </si>
  <si>
    <t>No Adherido</t>
  </si>
  <si>
    <t>Seleccionar Acuerdo de Coordinación:</t>
  </si>
  <si>
    <t>Michoacán</t>
  </si>
  <si>
    <t>Puebla</t>
  </si>
  <si>
    <t>Prima quinquenal por años de servicios efectivos prestados</t>
  </si>
  <si>
    <t>Compensación por actualización y formación académica</t>
  </si>
  <si>
    <t>Asignaciones adicionales al sueldo</t>
  </si>
  <si>
    <t>Otras prestaciones</t>
  </si>
  <si>
    <t>Cuotas para el seguro de vida del personal civil</t>
  </si>
  <si>
    <t>Cuotas para el seguro colectivo de retiro</t>
  </si>
  <si>
    <t>Seguro de responsabilidad civil, asistencia legal y otros seguros</t>
  </si>
  <si>
    <t>Ciudad de México</t>
  </si>
  <si>
    <t>Estado de México</t>
  </si>
  <si>
    <t>Total Partida 33901</t>
  </si>
  <si>
    <t>SIS Partidas 31602, 31701, 31904 y 32301</t>
  </si>
  <si>
    <t>CyM Partidas 35102, 53101, 53201, 62202 y 62302</t>
  </si>
  <si>
    <t>INSTITUTO DE SALUD PARA EL BIENESTAR</t>
  </si>
  <si>
    <t>INSABI</t>
  </si>
  <si>
    <t>APORTACIÓN FEDERAL</t>
  </si>
  <si>
    <t>MES</t>
  </si>
  <si>
    <t>Justificación de Diferencias (+) o (-)</t>
  </si>
  <si>
    <t>Variación</t>
  </si>
  <si>
    <t>TOTALES</t>
  </si>
  <si>
    <t>Otro (Especificar): Se podrán incluir las columnas requeridas.</t>
  </si>
  <si>
    <t>Notas de Crédito</t>
  </si>
  <si>
    <t>Penalizaciones</t>
  </si>
  <si>
    <t>Facturas no cargadas aún en SIGEFI</t>
  </si>
  <si>
    <t>Facturas cargadas en SIGEFI de meses anteriores</t>
  </si>
  <si>
    <t>TOTAL SIGEFI y Justificaciones (Conciliado)</t>
  </si>
  <si>
    <t>Informe del Ejercicio (Comprobación)</t>
  </si>
  <si>
    <r>
      <t>Variación:   - Señala que lo enviado en el informe del ejercicio es menor al monto firmado en el detalle de medicamentos del SIGEFI</t>
    </r>
    <r>
      <rPr>
        <sz val="9"/>
        <rFont val="Montserrat"/>
      </rPr>
      <t>.</t>
    </r>
    <r>
      <rPr>
        <sz val="9"/>
        <color rgb="FFFF0000"/>
        <rFont val="Montserrat"/>
      </rPr>
      <t xml:space="preserve"> </t>
    </r>
  </si>
  <si>
    <t xml:space="preserve">                      + Señala que lo enviado en el informe del ejercicio es mayor al monto firmado en el detalle de medicamentos del SIGEFI.</t>
  </si>
  <si>
    <t xml:space="preserve">                      $0.00 Señala que lo enviado en el informe del ejercicio es igual al monto firmado en el detalle de medicamentos del SIGEFI.</t>
  </si>
  <si>
    <t>Otro (Especificar):</t>
  </si>
  <si>
    <t>TIPO DE APORTACIÓN</t>
  </si>
  <si>
    <t>NOMBRE DE ANEXO</t>
  </si>
  <si>
    <t>FEDERAL</t>
  </si>
  <si>
    <t>FED_</t>
  </si>
  <si>
    <t>El objetivo de esta instructivo es facilitarle el requisitado de los formatos de comprobación (la "HERRAMIENTA"). A través de la definición de cada hoja y la explicación de los campos que deben registrarse, la Coordinación de Financiamiento busca uniformar la información presentada por las Entidades Federativas, evitar reprocesos en la entrega y revisión de estos formatos, y agilizar la comprobación de recursos federales.</t>
  </si>
  <si>
    <t>Transversal PyP (monto ya contemplado en Rubro de hasta 50%)</t>
  </si>
  <si>
    <t>Hasta 50%</t>
  </si>
  <si>
    <t>Informe del Ejercicio de los Recursos Federales para la Prestación Gratuita de Servicios de Salud, Medicamentos y demás Insumos Asociados para las Personas Sin Seguridad Social</t>
  </si>
  <si>
    <t>Entidad</t>
  </si>
  <si>
    <t>Recuerde actualizar el mes con el que estarás trabajando para que se modificquen los datos de la herramienta en su totalidad.</t>
  </si>
  <si>
    <t>Ø</t>
  </si>
  <si>
    <t>ÍNDICE</t>
  </si>
  <si>
    <t>Resumen Aportación Federal</t>
  </si>
  <si>
    <t>Detalle Aportación Federal</t>
  </si>
  <si>
    <t>Conciliación de diferencias entre las cifras de los informes del ejercicio y el SIGEFI (partida 25301 Numerario)</t>
  </si>
  <si>
    <t>Cifras transversales de Acciones de promoción, prevención y detección oportuna de enfermedades (las cifras no son adicionales, ya están contempladas en rubros de NUMERARIO Y ESPECIE)</t>
  </si>
  <si>
    <t xml:space="preserve">25301 Numerario </t>
  </si>
  <si>
    <t xml:space="preserve">Total 
Numerario </t>
  </si>
  <si>
    <t>Nota: Este formato aplica cuando la entidad federativa cuente con una validación del INSABI para acciones de CyM y/o SIS, de ser el caso, debe actualizarse cada vez que se modifique el Presupuesto Programado del concepto Gasto de Operación Numerario.</t>
  </si>
  <si>
    <t>Presupuesto Programado en concepto Gasto de Operación Numerario</t>
  </si>
  <si>
    <t>Remuneraciones de Personal - Partidas 14101, 14105, 14201 y 14301</t>
  </si>
  <si>
    <t>Gasto de Operación (Numerario) - 33901 Institutos Nacionales de Salud, Hospitales Federales y Establecimientos de Salud Públicos</t>
  </si>
  <si>
    <t>Gasto de Operación (Numerario) - 33903 Servicios Integrales</t>
  </si>
  <si>
    <t>Gastos para operativos y trabajos de campo en áreas rurales</t>
  </si>
  <si>
    <t>4.1 Gasto de Operación - ESPECIE</t>
  </si>
  <si>
    <t>4.3 Gasto de Operación - 33901 Pagos a Terceros por Servicios de Salud y 33903 Servicios Integrales (NUMERARIO)</t>
  </si>
  <si>
    <t>Rubro - Gasto de Operación (Numerario)</t>
  </si>
  <si>
    <t>4.3 Gasto de Operación - 33903 Servicios Integrales (NUMERARIO)</t>
  </si>
  <si>
    <t>¡Bienvenido a la Herramienta de Comprobación de las Aportaciones Federal para Prestación la Gratuita de Servicios de Salud, Medicamentos y demás Insumos Asociados para las Personas sin Seguridad Social a que se Refiere el Título Tercero Bis de la Ley General de Salud!</t>
  </si>
  <si>
    <t>4.3 Gasto de Operación - 33901 Servicios Integrales (NUMERARIO)</t>
  </si>
  <si>
    <t>Mes a Comprobar</t>
  </si>
  <si>
    <t>Informe del ejercicio de los Recursos Federales para la prestación gratuita de servicios de salud, medicamentos y demás insumos asociados para las personas sin seguridad social</t>
  </si>
  <si>
    <t xml:space="preserve">Hasta 50%
</t>
  </si>
  <si>
    <t>Si tiene cualquier comentario, observación o propuesta de mejora, favor de notificar a su enlase en el Instituto de Salud para el Bienestar.</t>
  </si>
  <si>
    <t>Programación y ejercicio de los Recursos Federales transferidos por el INSABI a las entidades federativas, para la prestación gratuita de servicios de salud, medicamentos y demás insumos asociados para las personas sin seguridad social. Ejercicio Fiscal 2023</t>
  </si>
  <si>
    <t>Acciones de Promoción y Prevención de la Salud 
(PyP al menos 20% transversal)</t>
  </si>
  <si>
    <t>Acciones de Promoción y Prevención de la Salud
(PyP al menos 20% transversal)*</t>
  </si>
  <si>
    <t>Gasto de Operación 
(% restante)</t>
  </si>
  <si>
    <t xml:space="preserve">Gasto de Operación 
(% restante) </t>
  </si>
  <si>
    <t>Estos recursos han sido registrados en la Cuenta Pública del Estado y la documentación original comprobatoria correspondiente cumple con los requisitos fiscales, administrativos y normativos vigentes en la entidad y se encuentra para su guarda y custodia en esta Unidad Administrativa, misma que está a disposición de la Secretaría de Salud para su revisión a efectos que se consideren procedentes para verificar el destino final de los recursos.
* Los montos reportados en este concepto de gasto están integrados por datos informativos (transversal) y/o acumulables (líquido). Para ver detalle, remítase al formato respectivo.
** Los totales expresados no son resultado de la suma de las columnas respectivas. Se excluyen montos de carácter informativo (transversal) provenientes del concepto: "Acciones de promoción, prevención y detección oportuna de enfermedades".
*** La compra de medicamentos, material de curación y otros insumos presupuestados en este Programa de Gasto, incluye el monto de los recursos que se entregarán en especie de acuerdo a los apéndices del Anexo 4 2023 del Acuerdo de coordinación para garantizar la prestación gratuita de servicios de salud, medicamentos y demás insumos asociados para las personas sin seguridad social, y deberán tomarse en cuenta dentro del presupuesto transferido a la entidad.   
1/ La programación y aplicación de recursos con cargo a los depósitos en la cuenta apertura para el estado en la Tesorería de la Federación, podrá realizarse ante la eventualidad que sean depositados recursos de conformidad a lo establecido en el párrafo segundo, fracción II de Artículo 77 bis 15 de la LGS vigente.</t>
  </si>
  <si>
    <t>Detalle de Medicamentos Comprobacion Alterna al SIGEFI 
(XML)</t>
  </si>
  <si>
    <t>José Antonio Martínez García</t>
  </si>
  <si>
    <t>Secretario de Salud y Director General de los Servicios de Salud del Estado de Puebla</t>
  </si>
  <si>
    <t>Titular de la Unidad de Administración y Finanzas de la Secretaría de Salud y Coordinador de Planeación y Evaluación de los Servicios de Salud del Estado de Puebla</t>
  </si>
  <si>
    <t>Servicio Integral de Osteosíntesis y Endoprótesis</t>
  </si>
  <si>
    <t>CASA PLARRE, S.A. DE C.V.</t>
  </si>
  <si>
    <t>Servicio Integral de Quirófano para Anestesia</t>
  </si>
  <si>
    <t>HEMOST, S.A. DE C.V.</t>
  </si>
  <si>
    <t>Óscar Mario Fuentes Rojas</t>
  </si>
  <si>
    <t>Hasta 50%
Plazas existentes al 
31-dic-2022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</si>
</sst>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mmmm\-yyyy"/>
    <numFmt numFmtId="169" formatCode="#,##0_ ;[Red]\-#,##0\ "/>
    <numFmt numFmtId="170" formatCode="#,##0.00_ ;[Red]\-#,##0.00\ "/>
    <numFmt numFmtId="171" formatCode="#,##0_ ;\-#,##0\ "/>
  </numFmts>
  <fonts count="8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Arial"/>
      <family val="2"/>
    </font>
    <font>
      <b/>
      <sz val="8"/>
      <color indexed="8"/>
      <name val="Wingdings 2"/>
      <family val="1"/>
      <charset val="2"/>
    </font>
    <font>
      <sz val="10"/>
      <name val="Montserrat"/>
    </font>
    <font>
      <b/>
      <sz val="14"/>
      <color indexed="8"/>
      <name val="Montserrat"/>
    </font>
    <font>
      <b/>
      <sz val="12"/>
      <color indexed="8"/>
      <name val="Montserrat"/>
    </font>
    <font>
      <b/>
      <sz val="10"/>
      <color indexed="8"/>
      <name val="Montserrat"/>
    </font>
    <font>
      <b/>
      <sz val="11"/>
      <color indexed="8"/>
      <name val="Montserrat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theme="0"/>
      <name val="Arial"/>
      <family val="2"/>
    </font>
    <font>
      <i/>
      <sz val="8"/>
      <color theme="0"/>
      <name val="Arial"/>
      <family val="2"/>
    </font>
    <font>
      <sz val="10"/>
      <color indexed="8"/>
      <name val="Montserrat"/>
    </font>
    <font>
      <sz val="7"/>
      <color indexed="8"/>
      <name val="Montserrat"/>
    </font>
    <font>
      <b/>
      <sz val="10"/>
      <color theme="0"/>
      <name val="Montserrat"/>
    </font>
    <font>
      <sz val="9"/>
      <name val="Montserrat"/>
    </font>
    <font>
      <b/>
      <sz val="14"/>
      <name val="Montserrat"/>
    </font>
    <font>
      <sz val="8"/>
      <color indexed="8"/>
      <name val="Montserrat"/>
    </font>
    <font>
      <b/>
      <u/>
      <sz val="12"/>
      <color indexed="8"/>
      <name val="Montserrat"/>
    </font>
    <font>
      <sz val="9"/>
      <color indexed="8"/>
      <name val="Montserrat"/>
    </font>
    <font>
      <b/>
      <sz val="12"/>
      <name val="Montserrat"/>
    </font>
    <font>
      <sz val="12"/>
      <name val="Montserrat"/>
    </font>
    <font>
      <b/>
      <sz val="12"/>
      <color theme="0"/>
      <name val="Montserrat"/>
    </font>
    <font>
      <sz val="8"/>
      <name val="Montserrat"/>
    </font>
    <font>
      <b/>
      <sz val="8"/>
      <color indexed="8"/>
      <name val="Montserrat"/>
    </font>
    <font>
      <b/>
      <sz val="9"/>
      <color indexed="8"/>
      <name val="Montserrat"/>
    </font>
    <font>
      <sz val="11"/>
      <color theme="0"/>
      <name val="Montserrat"/>
    </font>
    <font>
      <b/>
      <sz val="11"/>
      <color indexed="9"/>
      <name val="Montserrat"/>
    </font>
    <font>
      <i/>
      <sz val="12"/>
      <color theme="0"/>
      <name val="Montserrat"/>
    </font>
    <font>
      <sz val="12"/>
      <color theme="0"/>
      <name val="Montserrat"/>
    </font>
    <font>
      <sz val="8"/>
      <color theme="0"/>
      <name val="Montserrat"/>
    </font>
    <font>
      <b/>
      <sz val="11"/>
      <name val="Montserrat"/>
    </font>
    <font>
      <b/>
      <sz val="8"/>
      <name val="Montserrat"/>
    </font>
    <font>
      <i/>
      <sz val="8"/>
      <color theme="0"/>
      <name val="Montserrat"/>
    </font>
    <font>
      <b/>
      <sz val="10"/>
      <name val="Montserrat"/>
    </font>
    <font>
      <b/>
      <sz val="10"/>
      <color indexed="9"/>
      <name val="Montserrat"/>
    </font>
    <font>
      <sz val="7"/>
      <name val="Montserrat"/>
    </font>
    <font>
      <b/>
      <sz val="9"/>
      <color theme="0"/>
      <name val="Montserrat"/>
    </font>
    <font>
      <b/>
      <sz val="8"/>
      <color theme="0"/>
      <name val="Montserrat"/>
    </font>
    <font>
      <sz val="11"/>
      <color theme="1"/>
      <name val="Montserrat"/>
    </font>
    <font>
      <b/>
      <sz val="11"/>
      <color theme="1"/>
      <name val="Montserrat"/>
    </font>
    <font>
      <b/>
      <sz val="14"/>
      <color theme="0"/>
      <name val="Montserrat"/>
    </font>
    <font>
      <b/>
      <sz val="10"/>
      <color rgb="FFFF0000"/>
      <name val="Montserrat"/>
    </font>
    <font>
      <b/>
      <sz val="14"/>
      <color rgb="FFFF0000"/>
      <name val="Montserrat"/>
    </font>
    <font>
      <b/>
      <sz val="14"/>
      <color theme="1"/>
      <name val="Montserrat"/>
    </font>
    <font>
      <sz val="14"/>
      <color theme="1"/>
      <name val="Montserrat"/>
    </font>
    <font>
      <b/>
      <sz val="12"/>
      <color theme="1"/>
      <name val="Montserrat"/>
    </font>
    <font>
      <sz val="10"/>
      <color theme="1"/>
      <name val="Montserrat"/>
    </font>
    <font>
      <b/>
      <sz val="16"/>
      <color theme="1"/>
      <name val="Montserrat"/>
    </font>
    <font>
      <b/>
      <sz val="11"/>
      <color theme="0"/>
      <name val="Montserrat"/>
    </font>
    <font>
      <sz val="10.5"/>
      <color theme="1"/>
      <name val="Montserrat"/>
    </font>
    <font>
      <b/>
      <sz val="10.5"/>
      <name val="Montserrat"/>
    </font>
    <font>
      <sz val="9"/>
      <color theme="1"/>
      <name val="Montserrat"/>
    </font>
    <font>
      <sz val="9"/>
      <color rgb="FFFF0000"/>
      <name val="Montserrat"/>
    </font>
    <font>
      <sz val="12"/>
      <color theme="1"/>
      <name val="Montserrat"/>
    </font>
    <font>
      <sz val="11"/>
      <color theme="1"/>
      <name val="Wingdings"/>
      <charset val="2"/>
    </font>
    <font>
      <sz val="9"/>
      <color theme="0"/>
      <name val="Montserrat"/>
    </font>
    <font>
      <sz val="11"/>
      <color rgb="FF000000"/>
      <name val="Montserrat"/>
    </font>
    <font>
      <b/>
      <sz val="10"/>
      <color theme="1"/>
      <name val="Montserrat"/>
    </font>
    <font>
      <sz val="10"/>
      <color theme="0"/>
      <name val="Montserrat"/>
    </font>
    <font>
      <sz val="8"/>
      <color rgb="FFFF0000"/>
      <name val="Montserrat"/>
    </font>
    <font>
      <b/>
      <sz val="10.5"/>
      <color theme="0"/>
      <name val="Montserrat"/>
    </font>
    <font>
      <b/>
      <sz val="20"/>
      <color indexed="8"/>
      <name val="Montserrat"/>
    </font>
    <font>
      <sz val="6"/>
      <color theme="0"/>
      <name val="Montserrat"/>
    </font>
    <font>
      <b/>
      <sz val="6"/>
      <color theme="0"/>
      <name val="Montserrat"/>
    </font>
    <font>
      <b/>
      <sz val="8"/>
      <color indexed="9"/>
      <name val="Montserrat"/>
    </font>
    <font>
      <b/>
      <sz val="16"/>
      <color indexed="8"/>
      <name val="Montserrat"/>
    </font>
    <font>
      <sz val="11"/>
      <color theme="0"/>
      <name val="Calibri"/>
      <family val="2"/>
      <scheme val="minor"/>
    </font>
    <font>
      <b/>
      <sz val="11"/>
      <color rgb="FFFF0000"/>
      <name val="Montserrat"/>
    </font>
    <font>
      <b/>
      <sz val="7"/>
      <color indexed="8"/>
      <name val="Montserrat"/>
    </font>
    <font>
      <b/>
      <sz val="10.5"/>
      <color theme="1"/>
      <name val="Montserrat"/>
    </font>
    <font>
      <b/>
      <sz val="9"/>
      <name val="Montserrat"/>
    </font>
    <font>
      <b/>
      <sz val="7"/>
      <name val="Montserrat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darkTrellis"/>
    </fill>
    <fill>
      <patternFill patternType="lightUp"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285C4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4C19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38E5D"/>
        <bgColor indexed="64"/>
      </patternFill>
    </fill>
    <fill>
      <patternFill patternType="solid">
        <fgColor rgb="FF810423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thin">
        <color theme="3" tint="-0.24994659260841701"/>
      </left>
      <right/>
      <top style="thin">
        <color indexed="64"/>
      </top>
      <bottom style="thin">
        <color theme="3" tint="-0.24994659260841701"/>
      </bottom>
      <diagonal/>
    </border>
    <border>
      <left/>
      <right/>
      <top style="thin">
        <color indexed="64"/>
      </top>
      <bottom style="thin">
        <color theme="3" tint="-0.24994659260841701"/>
      </bottom>
      <diagonal/>
    </border>
    <border>
      <left/>
      <right style="thin">
        <color theme="3" tint="-0.24994659260841701"/>
      </right>
      <top style="thin">
        <color indexed="64"/>
      </top>
      <bottom style="thin">
        <color theme="3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/>
      <top/>
      <bottom style="thin">
        <color theme="3" tint="-0.24994659260841701"/>
      </bottom>
      <diagonal/>
    </border>
    <border>
      <left/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indexed="64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indexed="64"/>
      </right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indexed="64"/>
      </right>
      <top/>
      <bottom/>
      <diagonal/>
    </border>
    <border>
      <left style="thin">
        <color theme="3" tint="-0.24994659260841701"/>
      </left>
      <right style="thin">
        <color theme="3" tint="-0.2499465926084170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theme="3" tint="-0.24994659260841701"/>
      </bottom>
      <diagonal/>
    </border>
    <border>
      <left style="thin">
        <color indexed="64"/>
      </left>
      <right style="double">
        <color indexed="64"/>
      </right>
      <top/>
      <bottom style="thin">
        <color theme="3" tint="-0.24994659260841701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3" tint="-0.24994659260841701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3" tint="-0.24994659260841701"/>
      </right>
      <top style="thin">
        <color indexed="64"/>
      </top>
      <bottom/>
      <diagonal/>
    </border>
    <border>
      <left style="thin">
        <color theme="3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166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9" fillId="0" borderId="0"/>
  </cellStyleXfs>
  <cellXfs count="991">
    <xf numFmtId="0" fontId="0" fillId="0" borderId="0" xfId="0"/>
    <xf numFmtId="0" fontId="1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40" fillId="0" borderId="0" xfId="1" applyFont="1" applyProtection="1">
      <protection locked="0"/>
    </xf>
    <xf numFmtId="17" fontId="6" fillId="0" borderId="0" xfId="1" applyNumberFormat="1" applyFont="1" applyProtection="1">
      <protection locked="0"/>
    </xf>
    <xf numFmtId="0" fontId="6" fillId="0" borderId="0" xfId="1" applyFont="1" applyFill="1" applyBorder="1" applyProtection="1">
      <protection locked="0"/>
    </xf>
    <xf numFmtId="0" fontId="21" fillId="0" borderId="0" xfId="1" applyFont="1" applyFill="1" applyBorder="1" applyAlignment="1" applyProtection="1">
      <alignment horizontal="center" vertical="center"/>
      <protection locked="0"/>
    </xf>
    <xf numFmtId="0" fontId="28" fillId="0" borderId="0" xfId="1" applyFont="1" applyFill="1" applyBorder="1" applyAlignment="1" applyProtection="1">
      <alignment horizontal="center" vertical="center" wrapText="1"/>
      <protection locked="0"/>
    </xf>
    <xf numFmtId="0" fontId="28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Fill="1" applyProtection="1">
      <protection locked="0"/>
    </xf>
    <xf numFmtId="0" fontId="6" fillId="0" borderId="0" xfId="1" applyFont="1" applyBorder="1" applyProtection="1">
      <protection locked="0"/>
    </xf>
    <xf numFmtId="0" fontId="6" fillId="0" borderId="0" xfId="1" applyFont="1" applyAlignment="1" applyProtection="1">
      <alignment vertical="top" wrapText="1"/>
      <protection locked="0"/>
    </xf>
    <xf numFmtId="0" fontId="6" fillId="0" borderId="0" xfId="0" applyFont="1" applyFill="1" applyProtection="1">
      <protection locked="0"/>
    </xf>
    <xf numFmtId="168" fontId="6" fillId="0" borderId="0" xfId="1" applyNumberFormat="1" applyFont="1" applyProtection="1">
      <protection locked="0"/>
    </xf>
    <xf numFmtId="0" fontId="6" fillId="3" borderId="0" xfId="0" applyFont="1" applyFill="1" applyProtection="1">
      <protection locked="0"/>
    </xf>
    <xf numFmtId="0" fontId="6" fillId="3" borderId="0" xfId="1" applyFont="1" applyFill="1" applyProtection="1">
      <protection locked="0"/>
    </xf>
    <xf numFmtId="0" fontId="6" fillId="0" borderId="0" xfId="1" applyFont="1" applyAlignment="1" applyProtection="1">
      <alignment wrapText="1"/>
      <protection locked="0"/>
    </xf>
    <xf numFmtId="0" fontId="30" fillId="0" borderId="0" xfId="1" applyFont="1" applyProtection="1">
      <protection locked="0"/>
    </xf>
    <xf numFmtId="0" fontId="28" fillId="0" borderId="0" xfId="1" applyFont="1" applyAlignment="1" applyProtection="1">
      <alignment wrapText="1"/>
      <protection locked="0"/>
    </xf>
    <xf numFmtId="0" fontId="28" fillId="0" borderId="0" xfId="1" applyFont="1" applyProtection="1">
      <protection locked="0"/>
    </xf>
    <xf numFmtId="165" fontId="6" fillId="0" borderId="0" xfId="4" applyFont="1" applyFill="1" applyProtection="1">
      <protection locked="0"/>
    </xf>
    <xf numFmtId="165" fontId="30" fillId="0" borderId="0" xfId="4" applyFont="1" applyFill="1" applyBorder="1" applyAlignment="1" applyProtection="1">
      <alignment horizontal="center" vertical="center"/>
      <protection locked="0"/>
    </xf>
    <xf numFmtId="165" fontId="6" fillId="0" borderId="0" xfId="4" applyFont="1" applyProtection="1">
      <protection locked="0"/>
    </xf>
    <xf numFmtId="165" fontId="28" fillId="0" borderId="0" xfId="4" applyFont="1" applyFill="1" applyBorder="1" applyAlignment="1" applyProtection="1">
      <alignment vertical="center"/>
      <protection locked="0"/>
    </xf>
    <xf numFmtId="165" fontId="27" fillId="0" borderId="0" xfId="4" applyFont="1" applyFill="1" applyBorder="1" applyAlignment="1" applyProtection="1">
      <alignment vertical="center"/>
      <protection locked="0"/>
    </xf>
    <xf numFmtId="17" fontId="6" fillId="0" borderId="0" xfId="1" applyNumberFormat="1" applyFont="1" applyFill="1" applyBorder="1" applyProtection="1">
      <protection locked="0"/>
    </xf>
    <xf numFmtId="165" fontId="39" fillId="0" borderId="0" xfId="4" applyFont="1" applyFill="1" applyBorder="1" applyAlignment="1" applyProtection="1">
      <alignment horizontal="center" vertical="center"/>
      <protection locked="0"/>
    </xf>
    <xf numFmtId="166" fontId="30" fillId="0" borderId="0" xfId="2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vertical="top"/>
      <protection locked="0"/>
    </xf>
    <xf numFmtId="0" fontId="41" fillId="0" borderId="0" xfId="1" applyFont="1" applyProtection="1">
      <protection locked="0"/>
    </xf>
    <xf numFmtId="164" fontId="24" fillId="0" borderId="0" xfId="1" applyNumberFormat="1" applyFont="1" applyFill="1" applyBorder="1" applyAlignment="1" applyProtection="1">
      <alignment horizontal="right" vertical="center"/>
      <protection locked="0"/>
    </xf>
    <xf numFmtId="0" fontId="40" fillId="0" borderId="0" xfId="1" applyFont="1" applyBorder="1" applyProtection="1">
      <protection locked="0"/>
    </xf>
    <xf numFmtId="164" fontId="6" fillId="0" borderId="0" xfId="1" applyNumberFormat="1" applyFont="1" applyProtection="1">
      <protection hidden="1"/>
    </xf>
    <xf numFmtId="0" fontId="1" fillId="0" borderId="0" xfId="1" applyFont="1" applyFill="1" applyProtection="1">
      <protection locked="0"/>
    </xf>
    <xf numFmtId="168" fontId="37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46" fillId="0" borderId="0" xfId="0" applyFont="1" applyProtection="1">
      <protection locked="0"/>
    </xf>
    <xf numFmtId="2" fontId="54" fillId="0" borderId="0" xfId="0" applyNumberFormat="1" applyFont="1" applyProtection="1">
      <protection locked="0"/>
    </xf>
    <xf numFmtId="0" fontId="54" fillId="0" borderId="0" xfId="0" applyFont="1" applyProtection="1">
      <protection locked="0"/>
    </xf>
    <xf numFmtId="0" fontId="46" fillId="0" borderId="0" xfId="0" applyFont="1"/>
    <xf numFmtId="0" fontId="59" fillId="0" borderId="0" xfId="7" applyFont="1"/>
    <xf numFmtId="165" fontId="28" fillId="8" borderId="5" xfId="4" applyFont="1" applyFill="1" applyBorder="1" applyAlignment="1" applyProtection="1">
      <alignment vertical="center"/>
      <protection locked="0"/>
    </xf>
    <xf numFmtId="165" fontId="28" fillId="8" borderId="5" xfId="4" applyFont="1" applyFill="1" applyBorder="1" applyProtection="1">
      <protection locked="0"/>
    </xf>
    <xf numFmtId="165" fontId="28" fillId="8" borderId="10" xfId="4" applyFont="1" applyFill="1" applyBorder="1" applyProtection="1">
      <protection locked="0"/>
    </xf>
    <xf numFmtId="167" fontId="28" fillId="8" borderId="11" xfId="2" applyNumberFormat="1" applyFont="1" applyFill="1" applyBorder="1" applyProtection="1">
      <protection locked="0"/>
    </xf>
    <xf numFmtId="0" fontId="6" fillId="8" borderId="5" xfId="1" applyFont="1" applyFill="1" applyBorder="1" applyProtection="1">
      <protection locked="0"/>
    </xf>
    <xf numFmtId="164" fontId="24" fillId="8" borderId="5" xfId="1" applyNumberFormat="1" applyFont="1" applyFill="1" applyBorder="1" applyAlignment="1" applyProtection="1">
      <alignment horizontal="right" vertical="center" wrapText="1"/>
      <protection locked="0"/>
    </xf>
    <xf numFmtId="164" fontId="24" fillId="8" borderId="5" xfId="1" applyNumberFormat="1" applyFont="1" applyFill="1" applyBorder="1" applyAlignment="1" applyProtection="1">
      <alignment horizontal="right" vertical="top" wrapText="1"/>
      <protection locked="0"/>
    </xf>
    <xf numFmtId="164" fontId="24" fillId="8" borderId="3" xfId="1" applyNumberFormat="1" applyFont="1" applyFill="1" applyBorder="1" applyAlignment="1" applyProtection="1">
      <alignment horizontal="right" vertical="center" wrapText="1"/>
      <protection locked="0"/>
    </xf>
    <xf numFmtId="164" fontId="24" fillId="8" borderId="2" xfId="1" applyNumberFormat="1" applyFont="1" applyFill="1" applyBorder="1" applyAlignment="1" applyProtection="1">
      <alignment horizontal="right" vertical="center" wrapText="1"/>
      <protection locked="0"/>
    </xf>
    <xf numFmtId="0" fontId="30" fillId="0" borderId="0" xfId="1" applyFont="1" applyAlignment="1" applyProtection="1">
      <alignment vertical="top" wrapText="1"/>
      <protection locked="0"/>
    </xf>
    <xf numFmtId="0" fontId="64" fillId="0" borderId="0" xfId="0" applyFont="1" applyProtection="1">
      <protection locked="0"/>
    </xf>
    <xf numFmtId="0" fontId="24" fillId="0" borderId="0" xfId="1" applyFont="1" applyFill="1" applyBorder="1" applyAlignment="1" applyProtection="1">
      <alignment horizontal="left" vertical="center" wrapText="1"/>
      <protection locked="0"/>
    </xf>
    <xf numFmtId="166" fontId="24" fillId="0" borderId="0" xfId="2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1" applyNumberFormat="1" applyFont="1" applyFill="1" applyBorder="1" applyAlignment="1" applyProtection="1">
      <alignment horizontal="center" vertical="center" wrapText="1"/>
      <protection locked="0"/>
    </xf>
    <xf numFmtId="164" fontId="24" fillId="0" borderId="0" xfId="1" applyNumberFormat="1" applyFont="1" applyFill="1" applyBorder="1" applyAlignment="1" applyProtection="1">
      <alignment horizontal="right" vertical="center" wrapText="1"/>
      <protection locked="0"/>
    </xf>
    <xf numFmtId="166" fontId="24" fillId="0" borderId="0" xfId="1" applyNumberFormat="1" applyFont="1" applyFill="1" applyBorder="1" applyAlignment="1" applyProtection="1">
      <alignment horizontal="right" vertical="center" wrapText="1"/>
      <protection locked="0"/>
    </xf>
    <xf numFmtId="169" fontId="24" fillId="0" borderId="0" xfId="1" applyNumberFormat="1" applyFont="1" applyFill="1" applyBorder="1" applyAlignment="1" applyProtection="1">
      <alignment vertical="center"/>
      <protection locked="0"/>
    </xf>
    <xf numFmtId="164" fontId="24" fillId="0" borderId="0" xfId="1" applyNumberFormat="1" applyFont="1" applyFill="1" applyBorder="1" applyAlignment="1" applyProtection="1">
      <alignment vertical="center"/>
      <protection locked="0"/>
    </xf>
    <xf numFmtId="169" fontId="24" fillId="0" borderId="0" xfId="1" applyNumberFormat="1" applyFont="1" applyFill="1" applyBorder="1" applyAlignment="1" applyProtection="1">
      <alignment horizontal="right" vertical="center"/>
      <protection locked="0"/>
    </xf>
    <xf numFmtId="0" fontId="37" fillId="0" borderId="0" xfId="1" applyFont="1" applyFill="1" applyBorder="1" applyAlignment="1" applyProtection="1">
      <alignment horizontal="center"/>
      <protection locked="0"/>
    </xf>
    <xf numFmtId="0" fontId="24" fillId="8" borderId="2" xfId="1" applyNumberFormat="1" applyFont="1" applyFill="1" applyBorder="1" applyAlignment="1" applyProtection="1">
      <alignment horizontal="left" vertical="center" wrapText="1"/>
      <protection locked="0"/>
    </xf>
    <xf numFmtId="49" fontId="24" fillId="8" borderId="2" xfId="1" applyNumberFormat="1" applyFont="1" applyFill="1" applyBorder="1" applyAlignment="1" applyProtection="1">
      <alignment horizontal="left" vertical="center" wrapText="1"/>
      <protection locked="0"/>
    </xf>
    <xf numFmtId="166" fontId="24" fillId="8" borderId="5" xfId="2" applyFont="1" applyFill="1" applyBorder="1" applyAlignment="1" applyProtection="1">
      <alignment horizontal="center" vertical="center" wrapText="1"/>
      <protection locked="0"/>
    </xf>
    <xf numFmtId="0" fontId="24" fillId="8" borderId="2" xfId="1" applyNumberFormat="1" applyFont="1" applyFill="1" applyBorder="1" applyAlignment="1" applyProtection="1">
      <alignment horizontal="center" vertical="center" wrapText="1"/>
      <protection locked="0"/>
    </xf>
    <xf numFmtId="49" fontId="24" fillId="8" borderId="23" xfId="1" applyNumberFormat="1" applyFont="1" applyFill="1" applyBorder="1" applyAlignment="1" applyProtection="1">
      <alignment horizontal="left" vertical="center" wrapText="1"/>
      <protection locked="0"/>
    </xf>
    <xf numFmtId="166" fontId="24" fillId="8" borderId="10" xfId="2" applyFont="1" applyFill="1" applyBorder="1" applyAlignment="1" applyProtection="1">
      <alignment horizontal="center" vertical="center" wrapText="1"/>
      <protection locked="0"/>
    </xf>
    <xf numFmtId="0" fontId="24" fillId="8" borderId="23" xfId="1" applyNumberFormat="1" applyFont="1" applyFill="1" applyBorder="1" applyAlignment="1" applyProtection="1">
      <alignment horizontal="center" vertical="center" wrapText="1"/>
      <protection locked="0"/>
    </xf>
    <xf numFmtId="164" fontId="24" fillId="8" borderId="23" xfId="1" applyNumberFormat="1" applyFont="1" applyFill="1" applyBorder="1" applyAlignment="1" applyProtection="1">
      <alignment horizontal="right" vertical="center" wrapText="1"/>
      <protection locked="0"/>
    </xf>
    <xf numFmtId="0" fontId="24" fillId="8" borderId="23" xfId="1" applyNumberFormat="1" applyFont="1" applyFill="1" applyBorder="1" applyAlignment="1" applyProtection="1">
      <alignment horizontal="left" vertical="center" wrapText="1"/>
      <protection locked="0"/>
    </xf>
    <xf numFmtId="164" fontId="24" fillId="8" borderId="2" xfId="1" applyNumberFormat="1" applyFont="1" applyFill="1" applyBorder="1" applyAlignment="1" applyProtection="1">
      <alignment horizontal="right" vertical="center"/>
      <protection locked="0"/>
    </xf>
    <xf numFmtId="0" fontId="52" fillId="0" borderId="0" xfId="0" applyFont="1" applyProtection="1">
      <protection locked="0"/>
    </xf>
    <xf numFmtId="0" fontId="54" fillId="0" borderId="0" xfId="0" applyFont="1" applyAlignment="1" applyProtection="1">
      <alignment horizontal="center" vertical="center" wrapText="1"/>
      <protection locked="0"/>
    </xf>
    <xf numFmtId="0" fontId="54" fillId="0" borderId="0" xfId="0" applyFont="1" applyAlignment="1" applyProtection="1">
      <alignment vertical="center"/>
      <protection locked="0"/>
    </xf>
    <xf numFmtId="0" fontId="57" fillId="0" borderId="0" xfId="0" applyFont="1" applyFill="1" applyAlignment="1" applyProtection="1">
      <alignment vertical="center"/>
      <protection locked="0"/>
    </xf>
    <xf numFmtId="1" fontId="51" fillId="0" borderId="0" xfId="0" applyNumberFormat="1" applyFont="1" applyAlignment="1" applyProtection="1">
      <alignment vertical="center"/>
    </xf>
    <xf numFmtId="0" fontId="46" fillId="0" borderId="0" xfId="0" applyFont="1" applyProtection="1"/>
    <xf numFmtId="1" fontId="52" fillId="0" borderId="0" xfId="0" applyNumberFormat="1" applyFont="1" applyAlignment="1" applyProtection="1"/>
    <xf numFmtId="1" fontId="53" fillId="0" borderId="0" xfId="0" applyNumberFormat="1" applyFont="1" applyAlignment="1" applyProtection="1"/>
    <xf numFmtId="43" fontId="54" fillId="0" borderId="0" xfId="6" applyFont="1" applyProtection="1"/>
    <xf numFmtId="2" fontId="54" fillId="0" borderId="0" xfId="0" applyNumberFormat="1" applyFont="1" applyProtection="1"/>
    <xf numFmtId="1" fontId="52" fillId="0" borderId="0" xfId="0" applyNumberFormat="1" applyFont="1" applyAlignment="1" applyProtection="1">
      <alignment horizontal="center"/>
    </xf>
    <xf numFmtId="1" fontId="54" fillId="0" borderId="0" xfId="0" applyNumberFormat="1" applyFont="1" applyAlignment="1" applyProtection="1"/>
    <xf numFmtId="0" fontId="53" fillId="0" borderId="0" xfId="0" applyFont="1" applyAlignment="1" applyProtection="1">
      <alignment vertical="center"/>
    </xf>
    <xf numFmtId="0" fontId="52" fillId="0" borderId="0" xfId="0" applyFont="1" applyProtection="1"/>
    <xf numFmtId="0" fontId="53" fillId="0" borderId="0" xfId="0" applyFont="1" applyAlignment="1" applyProtection="1"/>
    <xf numFmtId="1" fontId="55" fillId="0" borderId="0" xfId="0" applyNumberFormat="1" applyFont="1" applyBorder="1" applyAlignment="1" applyProtection="1"/>
    <xf numFmtId="0" fontId="54" fillId="0" borderId="0" xfId="0" applyFont="1" applyProtection="1"/>
    <xf numFmtId="0" fontId="54" fillId="0" borderId="0" xfId="0" applyFont="1" applyAlignment="1" applyProtection="1">
      <alignment horizontal="center" vertical="center" wrapText="1"/>
    </xf>
    <xf numFmtId="8" fontId="58" fillId="3" borderId="11" xfId="6" applyNumberFormat="1" applyFont="1" applyFill="1" applyBorder="1" applyAlignment="1" applyProtection="1">
      <alignment vertical="center"/>
    </xf>
    <xf numFmtId="0" fontId="59" fillId="0" borderId="0" xfId="0" applyFont="1" applyProtection="1"/>
    <xf numFmtId="8" fontId="54" fillId="0" borderId="0" xfId="0" applyNumberFormat="1" applyFont="1" applyProtection="1"/>
    <xf numFmtId="0" fontId="59" fillId="0" borderId="0" xfId="0" quotePrefix="1" applyFont="1" applyProtection="1"/>
    <xf numFmtId="8" fontId="54" fillId="0" borderId="0" xfId="0" applyNumberFormat="1" applyFont="1" applyBorder="1" applyProtection="1"/>
    <xf numFmtId="8" fontId="54" fillId="0" borderId="0" xfId="0" applyNumberFormat="1" applyFont="1" applyBorder="1" applyAlignment="1" applyProtection="1"/>
    <xf numFmtId="0" fontId="6" fillId="0" borderId="0" xfId="1" applyFont="1" applyBorder="1" applyAlignment="1" applyProtection="1">
      <alignment vertical="top" wrapText="1"/>
    </xf>
    <xf numFmtId="0" fontId="6" fillId="0" borderId="0" xfId="1" applyFont="1" applyProtection="1">
      <protection locked="0" hidden="1"/>
    </xf>
    <xf numFmtId="0" fontId="6" fillId="0" borderId="0" xfId="1" applyFont="1" applyAlignment="1" applyProtection="1">
      <alignment horizontal="center"/>
      <protection locked="0" hidden="1"/>
    </xf>
    <xf numFmtId="0" fontId="6" fillId="0" borderId="0" xfId="1" applyFont="1" applyFill="1" applyAlignment="1" applyProtection="1">
      <alignment horizontal="center"/>
      <protection locked="0" hidden="1"/>
    </xf>
    <xf numFmtId="0" fontId="40" fillId="0" borderId="0" xfId="1" applyFont="1" applyProtection="1">
      <protection locked="0" hidden="1"/>
    </xf>
    <xf numFmtId="17" fontId="6" fillId="0" borderId="0" xfId="1" applyNumberFormat="1" applyFont="1" applyProtection="1">
      <protection locked="0" hidden="1"/>
    </xf>
    <xf numFmtId="0" fontId="6" fillId="0" borderId="0" xfId="1" applyFont="1" applyFill="1" applyProtection="1">
      <protection locked="0" hidden="1"/>
    </xf>
    <xf numFmtId="0" fontId="10" fillId="0" borderId="0" xfId="1" applyFont="1" applyFill="1" applyBorder="1" applyAlignment="1" applyProtection="1">
      <alignment vertical="center" wrapText="1"/>
      <protection locked="0" hidden="1"/>
    </xf>
    <xf numFmtId="0" fontId="10" fillId="0" borderId="0" xfId="1" applyFont="1" applyFill="1" applyBorder="1" applyAlignment="1" applyProtection="1">
      <alignment vertical="center"/>
      <protection locked="0" hidden="1"/>
    </xf>
    <xf numFmtId="0" fontId="9" fillId="0" borderId="0" xfId="1" applyFont="1" applyFill="1" applyBorder="1" applyAlignment="1" applyProtection="1">
      <alignment horizontal="center" vertical="center" wrapText="1"/>
      <protection locked="0" hidden="1"/>
    </xf>
    <xf numFmtId="0" fontId="9" fillId="0" borderId="0" xfId="1" applyFont="1" applyFill="1" applyBorder="1" applyAlignment="1" applyProtection="1">
      <alignment horizontal="right" vertical="center" wrapText="1"/>
      <protection locked="0" hidden="1"/>
    </xf>
    <xf numFmtId="0" fontId="9" fillId="0" borderId="0" xfId="1" applyFont="1" applyFill="1" applyBorder="1" applyAlignment="1" applyProtection="1">
      <alignment vertical="center" wrapText="1"/>
      <protection locked="0" hidden="1"/>
    </xf>
    <xf numFmtId="0" fontId="9" fillId="0" borderId="1" xfId="1" applyFont="1" applyFill="1" applyBorder="1" applyAlignment="1" applyProtection="1">
      <alignment horizontal="center" vertical="center" wrapText="1"/>
      <protection locked="0" hidden="1"/>
    </xf>
    <xf numFmtId="0" fontId="10" fillId="0" borderId="0" xfId="1" applyFont="1" applyFill="1" applyBorder="1" applyAlignment="1" applyProtection="1">
      <alignment horizontal="left" vertical="center" wrapText="1"/>
      <protection locked="0" hidden="1"/>
    </xf>
    <xf numFmtId="0" fontId="9" fillId="0" borderId="0" xfId="1" applyFont="1" applyFill="1" applyBorder="1" applyAlignment="1" applyProtection="1">
      <alignment horizontal="left" vertical="center" wrapText="1"/>
      <protection locked="0" hidden="1"/>
    </xf>
    <xf numFmtId="0" fontId="19" fillId="0" borderId="0" xfId="1" applyFont="1" applyFill="1" applyBorder="1" applyAlignment="1" applyProtection="1">
      <alignment horizontal="left" vertical="top" wrapText="1"/>
      <protection locked="0" hidden="1"/>
    </xf>
    <xf numFmtId="168" fontId="9" fillId="0" borderId="1" xfId="1" applyNumberFormat="1" applyFont="1" applyFill="1" applyBorder="1" applyAlignment="1" applyProtection="1">
      <alignment horizontal="center" vertical="center" wrapText="1"/>
      <protection locked="0" hidden="1"/>
    </xf>
    <xf numFmtId="0" fontId="6" fillId="8" borderId="5" xfId="1" applyFont="1" applyFill="1" applyBorder="1" applyProtection="1">
      <protection locked="0" hidden="1"/>
    </xf>
    <xf numFmtId="0" fontId="41" fillId="0" borderId="0" xfId="1" applyFont="1" applyProtection="1">
      <protection locked="0" hidden="1"/>
    </xf>
    <xf numFmtId="165" fontId="6" fillId="0" borderId="0" xfId="4" applyFont="1" applyProtection="1">
      <protection locked="0" hidden="1"/>
    </xf>
    <xf numFmtId="0" fontId="24" fillId="11" borderId="2" xfId="1" applyFont="1" applyFill="1" applyBorder="1" applyAlignment="1" applyProtection="1">
      <alignment horizontal="center" vertical="center" wrapText="1"/>
      <protection locked="0" hidden="1"/>
    </xf>
    <xf numFmtId="10" fontId="30" fillId="0" borderId="2" xfId="5" applyNumberFormat="1" applyFont="1" applyFill="1" applyBorder="1" applyAlignment="1" applyProtection="1">
      <alignment horizontal="center"/>
      <protection locked="0" hidden="1"/>
    </xf>
    <xf numFmtId="165" fontId="6" fillId="0" borderId="0" xfId="1" applyNumberFormat="1" applyFont="1" applyProtection="1">
      <protection locked="0" hidden="1"/>
    </xf>
    <xf numFmtId="0" fontId="21" fillId="9" borderId="5" xfId="1" applyFont="1" applyFill="1" applyBorder="1" applyAlignment="1" applyProtection="1">
      <alignment horizontal="center" vertical="center" wrapText="1"/>
      <protection locked="0" hidden="1"/>
    </xf>
    <xf numFmtId="0" fontId="21" fillId="9" borderId="5" xfId="1" applyFont="1" applyFill="1" applyBorder="1" applyAlignment="1" applyProtection="1">
      <alignment horizontal="center" vertical="center"/>
      <protection locked="0" hidden="1"/>
    </xf>
    <xf numFmtId="168" fontId="37" fillId="9" borderId="5" xfId="1" applyNumberFormat="1" applyFont="1" applyFill="1" applyBorder="1" applyAlignment="1" applyProtection="1">
      <alignment horizontal="center" vertical="center" wrapText="1"/>
      <protection locked="0" hidden="1"/>
    </xf>
    <xf numFmtId="0" fontId="21" fillId="9" borderId="2" xfId="1" applyFont="1" applyFill="1" applyBorder="1" applyAlignment="1" applyProtection="1">
      <alignment horizontal="center" vertical="center" wrapText="1"/>
      <protection locked="0" hidden="1"/>
    </xf>
    <xf numFmtId="168" fontId="37" fillId="9" borderId="7" xfId="1" applyNumberFormat="1" applyFont="1" applyFill="1" applyBorder="1" applyAlignment="1" applyProtection="1">
      <alignment horizontal="center" vertical="center" wrapText="1"/>
      <protection locked="0" hidden="1"/>
    </xf>
    <xf numFmtId="0" fontId="24" fillId="2" borderId="5" xfId="1" applyFont="1" applyFill="1" applyBorder="1" applyAlignment="1" applyProtection="1">
      <alignment horizontal="center" vertical="center" wrapText="1"/>
      <protection locked="0" hidden="1"/>
    </xf>
    <xf numFmtId="0" fontId="24" fillId="2" borderId="5" xfId="1" applyFont="1" applyFill="1" applyBorder="1" applyAlignment="1" applyProtection="1">
      <alignment horizontal="left" vertical="center" wrapText="1"/>
      <protection locked="0" hidden="1"/>
    </xf>
    <xf numFmtId="164" fontId="24" fillId="8" borderId="3" xfId="1" applyNumberFormat="1" applyFont="1" applyFill="1" applyBorder="1" applyAlignment="1" applyProtection="1">
      <alignment horizontal="right" vertical="center" wrapText="1"/>
      <protection locked="0" hidden="1"/>
    </xf>
    <xf numFmtId="164" fontId="31" fillId="2" borderId="2" xfId="1" applyNumberFormat="1" applyFont="1" applyFill="1" applyBorder="1" applyAlignment="1" applyProtection="1">
      <alignment horizontal="right" vertical="center" wrapText="1"/>
      <protection locked="0" hidden="1"/>
    </xf>
    <xf numFmtId="164" fontId="24" fillId="8" borderId="2" xfId="1" applyNumberFormat="1" applyFont="1" applyFill="1" applyBorder="1" applyAlignment="1" applyProtection="1">
      <alignment horizontal="right" vertical="center" wrapText="1"/>
      <protection locked="0" hidden="1"/>
    </xf>
    <xf numFmtId="0" fontId="24" fillId="2" borderId="2" xfId="1" applyFont="1" applyFill="1" applyBorder="1" applyAlignment="1" applyProtection="1">
      <alignment horizontal="left" vertical="center" wrapText="1"/>
      <protection locked="0" hidden="1"/>
    </xf>
    <xf numFmtId="164" fontId="24" fillId="2" borderId="2" xfId="1" applyNumberFormat="1" applyFont="1" applyFill="1" applyBorder="1" applyAlignment="1" applyProtection="1">
      <alignment horizontal="right" vertical="center" wrapText="1"/>
      <protection locked="0" hidden="1"/>
    </xf>
    <xf numFmtId="164" fontId="24" fillId="0" borderId="2" xfId="1" applyNumberFormat="1" applyFont="1" applyFill="1" applyBorder="1" applyAlignment="1" applyProtection="1">
      <alignment horizontal="right" vertical="center"/>
      <protection locked="0" hidden="1"/>
    </xf>
    <xf numFmtId="164" fontId="45" fillId="9" borderId="2" xfId="1" applyNumberFormat="1" applyFont="1" applyFill="1" applyBorder="1" applyAlignment="1" applyProtection="1">
      <alignment horizontal="right" vertical="center" wrapText="1"/>
      <protection locked="0" hidden="1"/>
    </xf>
    <xf numFmtId="0" fontId="24" fillId="2" borderId="2" xfId="1" applyFont="1" applyFill="1" applyBorder="1" applyAlignment="1" applyProtection="1">
      <alignment horizontal="center" vertical="center" wrapText="1"/>
      <protection locked="0" hidden="1"/>
    </xf>
    <xf numFmtId="165" fontId="24" fillId="8" borderId="5" xfId="4" applyFont="1" applyFill="1" applyBorder="1" applyAlignment="1" applyProtection="1">
      <alignment vertical="center"/>
      <protection locked="0" hidden="1"/>
    </xf>
    <xf numFmtId="0" fontId="10" fillId="8" borderId="5" xfId="1" applyFont="1" applyFill="1" applyBorder="1" applyAlignment="1" applyProtection="1">
      <alignment horizontal="center" vertical="center"/>
      <protection locked="0"/>
    </xf>
    <xf numFmtId="168" fontId="69" fillId="0" borderId="0" xfId="1" applyNumberFormat="1" applyFont="1" applyFill="1" applyBorder="1" applyAlignment="1" applyProtection="1">
      <alignment vertical="center"/>
      <protection locked="0"/>
    </xf>
    <xf numFmtId="168" fontId="69" fillId="0" borderId="0" xfId="1" applyNumberFormat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horizontal="left" vertical="center"/>
      <protection locked="0"/>
    </xf>
    <xf numFmtId="0" fontId="70" fillId="0" borderId="0" xfId="1" applyFont="1" applyFill="1" applyBorder="1" applyAlignment="1" applyProtection="1">
      <alignment horizontal="center" vertical="center"/>
      <protection locked="0"/>
    </xf>
    <xf numFmtId="0" fontId="71" fillId="0" borderId="0" xfId="1" applyFont="1" applyFill="1" applyBorder="1" applyAlignment="1" applyProtection="1">
      <alignment horizontal="center" vertical="center"/>
      <protection locked="0"/>
    </xf>
    <xf numFmtId="17" fontId="21" fillId="0" borderId="0" xfId="1" applyNumberFormat="1" applyFont="1" applyFill="1" applyBorder="1" applyAlignment="1" applyProtection="1">
      <alignment horizontal="center" vertical="center" wrapText="1"/>
      <protection locked="0"/>
    </xf>
    <xf numFmtId="164" fontId="6" fillId="3" borderId="0" xfId="1" applyNumberFormat="1" applyFont="1" applyFill="1" applyProtection="1">
      <protection locked="0"/>
    </xf>
    <xf numFmtId="165" fontId="6" fillId="3" borderId="0" xfId="1" applyNumberFormat="1" applyFont="1" applyFill="1" applyProtection="1">
      <protection locked="0"/>
    </xf>
    <xf numFmtId="0" fontId="66" fillId="0" borderId="0" xfId="1" applyFont="1" applyFill="1" applyBorder="1" applyAlignment="1" applyProtection="1">
      <alignment vertical="center"/>
      <protection locked="0"/>
    </xf>
    <xf numFmtId="0" fontId="6" fillId="0" borderId="0" xfId="1" applyFont="1" applyFill="1" applyBorder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168" fontId="6" fillId="0" borderId="0" xfId="1" applyNumberFormat="1" applyFont="1" applyAlignment="1" applyProtection="1">
      <alignment vertical="center"/>
      <protection locked="0"/>
    </xf>
    <xf numFmtId="164" fontId="6" fillId="0" borderId="0" xfId="1" applyNumberFormat="1" applyFont="1" applyAlignment="1" applyProtection="1">
      <alignment vertical="center"/>
      <protection locked="0"/>
    </xf>
    <xf numFmtId="166" fontId="6" fillId="0" borderId="0" xfId="1" applyNumberFormat="1" applyFont="1" applyAlignment="1" applyProtection="1">
      <alignment vertical="center"/>
      <protection locked="0"/>
    </xf>
    <xf numFmtId="0" fontId="6" fillId="0" borderId="0" xfId="1" applyFont="1" applyAlignment="1" applyProtection="1">
      <protection locked="0"/>
    </xf>
    <xf numFmtId="44" fontId="6" fillId="0" borderId="0" xfId="1" applyNumberFormat="1" applyFont="1" applyProtection="1">
      <protection locked="0"/>
    </xf>
    <xf numFmtId="0" fontId="6" fillId="0" borderId="0" xfId="1" applyFont="1" applyProtection="1"/>
    <xf numFmtId="0" fontId="6" fillId="0" borderId="0" xfId="1" applyFont="1" applyFill="1" applyProtection="1"/>
    <xf numFmtId="0" fontId="10" fillId="0" borderId="0" xfId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right" vertical="center" wrapText="1"/>
    </xf>
    <xf numFmtId="0" fontId="10" fillId="0" borderId="0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vertical="center"/>
    </xf>
    <xf numFmtId="0" fontId="6" fillId="0" borderId="0" xfId="1" applyFont="1" applyBorder="1" applyProtection="1"/>
    <xf numFmtId="0" fontId="19" fillId="0" borderId="0" xfId="1" applyFont="1" applyFill="1" applyBorder="1" applyAlignment="1" applyProtection="1">
      <alignment horizontal="left" vertical="top" wrapText="1"/>
    </xf>
    <xf numFmtId="0" fontId="20" fillId="0" borderId="0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164" fontId="9" fillId="2" borderId="5" xfId="1" applyNumberFormat="1" applyFont="1" applyFill="1" applyBorder="1" applyAlignment="1" applyProtection="1">
      <alignment horizontal="right" vertical="center" wrapText="1"/>
    </xf>
    <xf numFmtId="0" fontId="9" fillId="0" borderId="7" xfId="1" applyFont="1" applyFill="1" applyBorder="1" applyAlignment="1" applyProtection="1">
      <alignment horizontal="left" vertical="center" wrapText="1"/>
    </xf>
    <xf numFmtId="164" fontId="9" fillId="0" borderId="5" xfId="1" applyNumberFormat="1" applyFont="1" applyFill="1" applyBorder="1" applyAlignment="1" applyProtection="1">
      <alignment horizontal="right" vertical="center" wrapText="1"/>
    </xf>
    <xf numFmtId="0" fontId="22" fillId="0" borderId="0" xfId="1" applyFont="1" applyProtection="1"/>
    <xf numFmtId="0" fontId="24" fillId="0" borderId="0" xfId="1" applyFont="1" applyFill="1" applyBorder="1" applyAlignment="1" applyProtection="1">
      <alignment horizontal="justify" vertical="top" wrapText="1"/>
    </xf>
    <xf numFmtId="0" fontId="24" fillId="0" borderId="0" xfId="1" applyFont="1" applyFill="1" applyBorder="1" applyAlignment="1" applyProtection="1">
      <alignment horizontal="left" vertical="top" wrapText="1"/>
    </xf>
    <xf numFmtId="0" fontId="6" fillId="0" borderId="0" xfId="1" applyFont="1" applyBorder="1" applyAlignment="1" applyProtection="1">
      <alignment vertical="center" wrapText="1"/>
    </xf>
    <xf numFmtId="0" fontId="6" fillId="0" borderId="0" xfId="1" applyFont="1" applyAlignment="1" applyProtection="1">
      <alignment vertical="top" wrapText="1"/>
    </xf>
    <xf numFmtId="0" fontId="46" fillId="0" borderId="0" xfId="0" applyFont="1" applyBorder="1"/>
    <xf numFmtId="0" fontId="8" fillId="0" borderId="0" xfId="1" applyFont="1" applyFill="1" applyBorder="1" applyAlignment="1" applyProtection="1">
      <alignment horizontal="center" vertical="center"/>
    </xf>
    <xf numFmtId="0" fontId="59" fillId="0" borderId="0" xfId="7" applyFont="1" applyAlignment="1">
      <alignment horizontal="justify" vertical="center" wrapText="1"/>
    </xf>
    <xf numFmtId="0" fontId="59" fillId="0" borderId="0" xfId="7" applyFont="1" applyAlignment="1">
      <alignment horizontal="left" vertical="center" wrapText="1"/>
    </xf>
    <xf numFmtId="0" fontId="46" fillId="0" borderId="0" xfId="0" applyFont="1" applyBorder="1" applyProtection="1"/>
    <xf numFmtId="0" fontId="46" fillId="0" borderId="0" xfId="0" applyFont="1" applyBorder="1" applyAlignment="1" applyProtection="1">
      <alignment vertical="center"/>
    </xf>
    <xf numFmtId="0" fontId="59" fillId="0" borderId="0" xfId="0" applyFont="1" applyFill="1" applyBorder="1" applyProtection="1"/>
    <xf numFmtId="0" fontId="62" fillId="0" borderId="0" xfId="0" applyFont="1" applyFill="1" applyBorder="1" applyAlignment="1" applyProtection="1">
      <alignment horizontal="right" vertical="center"/>
    </xf>
    <xf numFmtId="0" fontId="6" fillId="0" borderId="0" xfId="1" applyFont="1" applyBorder="1" applyProtection="1">
      <protection locked="0" hidden="1"/>
    </xf>
    <xf numFmtId="0" fontId="6" fillId="0" borderId="48" xfId="1" applyFont="1" applyBorder="1" applyProtection="1">
      <protection locked="0" hidden="1"/>
    </xf>
    <xf numFmtId="0" fontId="9" fillId="0" borderId="5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left" vertical="center"/>
      <protection locked="0"/>
    </xf>
    <xf numFmtId="164" fontId="24" fillId="8" borderId="10" xfId="1" applyNumberFormat="1" applyFont="1" applyFill="1" applyBorder="1" applyAlignment="1" applyProtection="1">
      <alignment horizontal="right" vertical="center" wrapText="1"/>
      <protection locked="0"/>
    </xf>
    <xf numFmtId="164" fontId="24" fillId="8" borderId="10" xfId="1" applyNumberFormat="1" applyFont="1" applyFill="1" applyBorder="1" applyAlignment="1" applyProtection="1">
      <alignment horizontal="right" vertical="top" wrapText="1"/>
      <protection locked="0"/>
    </xf>
    <xf numFmtId="164" fontId="24" fillId="8" borderId="37" xfId="1" applyNumberFormat="1" applyFont="1" applyFill="1" applyBorder="1" applyAlignment="1" applyProtection="1">
      <alignment horizontal="right" vertical="center" wrapText="1"/>
      <protection locked="0"/>
    </xf>
    <xf numFmtId="164" fontId="24" fillId="8" borderId="23" xfId="1" applyNumberFormat="1" applyFont="1" applyFill="1" applyBorder="1" applyAlignment="1" applyProtection="1">
      <alignment horizontal="right" vertical="center"/>
      <protection locked="0"/>
    </xf>
    <xf numFmtId="0" fontId="6" fillId="0" borderId="0" xfId="1" applyFont="1" applyBorder="1" applyAlignment="1" applyProtection="1">
      <alignment horizontal="center" vertical="top" wrapText="1"/>
      <protection locked="0"/>
    </xf>
    <xf numFmtId="0" fontId="6" fillId="0" borderId="0" xfId="1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top" wrapText="1"/>
    </xf>
    <xf numFmtId="0" fontId="69" fillId="0" borderId="0" xfId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8" fillId="0" borderId="0" xfId="1" applyFont="1" applyFill="1" applyBorder="1" applyAlignment="1" applyProtection="1">
      <alignment vertical="center" wrapText="1"/>
    </xf>
    <xf numFmtId="0" fontId="41" fillId="0" borderId="0" xfId="1" applyFont="1" applyProtection="1"/>
    <xf numFmtId="0" fontId="41" fillId="0" borderId="0" xfId="1" applyFont="1" applyAlignment="1" applyProtection="1">
      <alignment horizontal="center" vertical="center"/>
    </xf>
    <xf numFmtId="0" fontId="6" fillId="0" borderId="0" xfId="0" applyFont="1" applyFill="1" applyProtection="1"/>
    <xf numFmtId="168" fontId="6" fillId="0" borderId="0" xfId="1" applyNumberFormat="1" applyFont="1" applyProtection="1"/>
    <xf numFmtId="0" fontId="6" fillId="3" borderId="0" xfId="0" applyFont="1" applyFill="1" applyProtection="1"/>
    <xf numFmtId="0" fontId="22" fillId="3" borderId="0" xfId="0" applyFont="1" applyFill="1" applyProtection="1"/>
    <xf numFmtId="0" fontId="6" fillId="0" borderId="0" xfId="1" applyFont="1" applyAlignment="1" applyProtection="1">
      <alignment wrapText="1"/>
    </xf>
    <xf numFmtId="0" fontId="30" fillId="0" borderId="0" xfId="1" applyFont="1" applyProtection="1"/>
    <xf numFmtId="0" fontId="10" fillId="0" borderId="0" xfId="1" applyFont="1" applyFill="1" applyBorder="1" applyAlignment="1" applyProtection="1">
      <alignment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168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left" vertical="center" wrapText="1"/>
    </xf>
    <xf numFmtId="0" fontId="28" fillId="0" borderId="0" xfId="1" applyFont="1" applyProtection="1"/>
    <xf numFmtId="10" fontId="9" fillId="0" borderId="5" xfId="5" applyNumberFormat="1" applyFont="1" applyFill="1" applyBorder="1" applyAlignment="1" applyProtection="1">
      <alignment horizontal="center" vertical="center" wrapText="1"/>
    </xf>
    <xf numFmtId="0" fontId="27" fillId="0" borderId="0" xfId="1" applyFont="1" applyProtection="1"/>
    <xf numFmtId="0" fontId="28" fillId="0" borderId="0" xfId="1" applyFont="1" applyAlignment="1" applyProtection="1">
      <alignment wrapText="1"/>
    </xf>
    <xf numFmtId="0" fontId="31" fillId="0" borderId="0" xfId="1" applyFont="1" applyFill="1" applyBorder="1" applyAlignment="1" applyProtection="1">
      <alignment horizontal="center" vertical="center" wrapText="1"/>
    </xf>
    <xf numFmtId="10" fontId="9" fillId="0" borderId="0" xfId="5" applyNumberFormat="1" applyFont="1" applyFill="1" applyBorder="1" applyAlignment="1" applyProtection="1">
      <alignment horizontal="center" vertical="center" wrapText="1"/>
    </xf>
    <xf numFmtId="10" fontId="32" fillId="0" borderId="0" xfId="5" applyNumberFormat="1" applyFont="1" applyFill="1" applyBorder="1" applyAlignment="1" applyProtection="1">
      <alignment horizontal="center" vertical="center" wrapText="1"/>
    </xf>
    <xf numFmtId="0" fontId="28" fillId="8" borderId="5" xfId="1" applyFont="1" applyFill="1" applyBorder="1" applyProtection="1"/>
    <xf numFmtId="0" fontId="41" fillId="0" borderId="0" xfId="1" applyFont="1" applyAlignment="1" applyProtection="1">
      <alignment horizontal="center"/>
    </xf>
    <xf numFmtId="0" fontId="41" fillId="10" borderId="0" xfId="1" applyFont="1" applyFill="1" applyProtection="1"/>
    <xf numFmtId="0" fontId="41" fillId="10" borderId="0" xfId="1" applyFont="1" applyFill="1" applyAlignment="1" applyProtection="1">
      <alignment horizontal="center"/>
    </xf>
    <xf numFmtId="0" fontId="35" fillId="0" borderId="0" xfId="1" applyFont="1" applyAlignment="1" applyProtection="1">
      <alignment wrapText="1"/>
    </xf>
    <xf numFmtId="0" fontId="36" fillId="0" borderId="0" xfId="1" applyFont="1" applyProtection="1"/>
    <xf numFmtId="17" fontId="6" fillId="10" borderId="0" xfId="1" applyNumberFormat="1" applyFont="1" applyFill="1" applyProtection="1"/>
    <xf numFmtId="0" fontId="6" fillId="10" borderId="0" xfId="1" applyFont="1" applyFill="1" applyProtection="1"/>
    <xf numFmtId="0" fontId="28" fillId="0" borderId="5" xfId="1" applyFont="1" applyFill="1" applyBorder="1" applyAlignment="1" applyProtection="1">
      <alignment horizontal="center" vertical="center" wrapText="1"/>
    </xf>
    <xf numFmtId="0" fontId="28" fillId="0" borderId="5" xfId="1" applyFont="1" applyFill="1" applyBorder="1" applyAlignment="1" applyProtection="1">
      <alignment vertical="center"/>
    </xf>
    <xf numFmtId="165" fontId="27" fillId="0" borderId="5" xfId="4" applyFont="1" applyFill="1" applyBorder="1" applyAlignment="1" applyProtection="1">
      <alignment vertical="center"/>
    </xf>
    <xf numFmtId="165" fontId="6" fillId="0" borderId="0" xfId="4" applyFont="1" applyFill="1" applyProtection="1"/>
    <xf numFmtId="165" fontId="30" fillId="0" borderId="5" xfId="4" applyFont="1" applyFill="1" applyBorder="1" applyAlignment="1" applyProtection="1">
      <alignment horizontal="center" vertical="center"/>
    </xf>
    <xf numFmtId="0" fontId="28" fillId="0" borderId="5" xfId="1" applyFont="1" applyFill="1" applyBorder="1" applyAlignment="1" applyProtection="1">
      <alignment horizontal="left" vertical="center" wrapText="1"/>
    </xf>
    <xf numFmtId="165" fontId="28" fillId="0" borderId="5" xfId="4" applyFont="1" applyFill="1" applyBorder="1" applyProtection="1"/>
    <xf numFmtId="17" fontId="6" fillId="0" borderId="0" xfId="1" applyNumberFormat="1" applyFont="1" applyProtection="1"/>
    <xf numFmtId="0" fontId="28" fillId="0" borderId="10" xfId="1" applyFont="1" applyFill="1" applyBorder="1" applyAlignment="1" applyProtection="1">
      <alignment horizontal="center" vertical="center" wrapText="1"/>
    </xf>
    <xf numFmtId="0" fontId="28" fillId="0" borderId="10" xfId="1" applyFont="1" applyFill="1" applyBorder="1" applyAlignment="1" applyProtection="1">
      <alignment vertical="center"/>
    </xf>
    <xf numFmtId="165" fontId="27" fillId="0" borderId="56" xfId="4" applyFont="1" applyFill="1" applyBorder="1" applyProtection="1"/>
    <xf numFmtId="165" fontId="30" fillId="0" borderId="0" xfId="4" applyFont="1" applyFill="1" applyBorder="1" applyAlignment="1" applyProtection="1">
      <alignment horizontal="center" vertical="center"/>
    </xf>
    <xf numFmtId="167" fontId="28" fillId="5" borderId="11" xfId="2" applyNumberFormat="1" applyFont="1" applyFill="1" applyBorder="1" applyProtection="1"/>
    <xf numFmtId="0" fontId="6" fillId="0" borderId="0" xfId="1" applyFont="1" applyFill="1" applyBorder="1" applyProtection="1"/>
    <xf numFmtId="0" fontId="38" fillId="11" borderId="11" xfId="1" applyFont="1" applyFill="1" applyBorder="1" applyAlignment="1" applyProtection="1">
      <alignment horizontal="center" vertical="center" wrapText="1"/>
    </xf>
    <xf numFmtId="0" fontId="38" fillId="11" borderId="11" xfId="1" applyFont="1" applyFill="1" applyBorder="1" applyAlignment="1" applyProtection="1">
      <alignment vertical="center"/>
    </xf>
    <xf numFmtId="165" fontId="38" fillId="11" borderId="11" xfId="4" applyFont="1" applyFill="1" applyBorder="1" applyAlignment="1" applyProtection="1">
      <alignment vertical="center"/>
    </xf>
    <xf numFmtId="0" fontId="38" fillId="11" borderId="5" xfId="1" applyFont="1" applyFill="1" applyBorder="1" applyAlignment="1" applyProtection="1">
      <alignment vertical="center"/>
    </xf>
    <xf numFmtId="165" fontId="6" fillId="0" borderId="0" xfId="4" applyFont="1" applyProtection="1"/>
    <xf numFmtId="0" fontId="38" fillId="11" borderId="5" xfId="1" applyFont="1" applyFill="1" applyBorder="1" applyAlignment="1" applyProtection="1">
      <alignment horizontal="left" vertical="center" wrapText="1"/>
    </xf>
    <xf numFmtId="165" fontId="38" fillId="11" borderId="5" xfId="4" applyFont="1" applyFill="1" applyBorder="1" applyProtection="1"/>
    <xf numFmtId="0" fontId="38" fillId="11" borderId="10" xfId="1" applyFont="1" applyFill="1" applyBorder="1" applyAlignment="1" applyProtection="1">
      <alignment horizontal="center" vertical="center" wrapText="1"/>
    </xf>
    <xf numFmtId="0" fontId="38" fillId="11" borderId="10" xfId="1" applyFont="1" applyFill="1" applyBorder="1" applyAlignment="1" applyProtection="1">
      <alignment vertical="center"/>
    </xf>
    <xf numFmtId="165" fontId="27" fillId="0" borderId="39" xfId="4" applyFont="1" applyFill="1" applyBorder="1" applyAlignment="1" applyProtection="1">
      <alignment vertical="center"/>
    </xf>
    <xf numFmtId="165" fontId="27" fillId="0" borderId="58" xfId="4" applyFont="1" applyFill="1" applyBorder="1" applyAlignment="1" applyProtection="1">
      <alignment vertical="center"/>
    </xf>
    <xf numFmtId="0" fontId="27" fillId="0" borderId="0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protection locked="0" hidden="1"/>
    </xf>
    <xf numFmtId="0" fontId="6" fillId="0" borderId="0" xfId="1" applyFont="1" applyFill="1" applyAlignment="1" applyProtection="1">
      <protection locked="0" hidden="1"/>
    </xf>
    <xf numFmtId="0" fontId="6" fillId="0" borderId="0" xfId="1" applyFont="1" applyFill="1" applyBorder="1" applyAlignment="1" applyProtection="1">
      <protection locked="0" hidden="1"/>
    </xf>
    <xf numFmtId="0" fontId="21" fillId="0" borderId="0" xfId="1" applyFont="1" applyFill="1" applyBorder="1" applyAlignment="1" applyProtection="1">
      <alignment horizontal="right" vertical="center"/>
      <protection locked="0" hidden="1"/>
    </xf>
    <xf numFmtId="0" fontId="21" fillId="0" borderId="9" xfId="1" applyFont="1" applyFill="1" applyBorder="1" applyAlignment="1" applyProtection="1">
      <alignment vertical="center"/>
      <protection locked="0" hidden="1"/>
    </xf>
    <xf numFmtId="0" fontId="43" fillId="0" borderId="0" xfId="1" applyFont="1" applyFill="1" applyBorder="1" applyAlignment="1" applyProtection="1">
      <alignment vertical="center"/>
      <protection locked="0" hidden="1"/>
    </xf>
    <xf numFmtId="0" fontId="24" fillId="0" borderId="5" xfId="1" applyFont="1" applyFill="1" applyBorder="1" applyAlignment="1" applyProtection="1">
      <alignment vertical="center"/>
    </xf>
    <xf numFmtId="0" fontId="6" fillId="8" borderId="5" xfId="1" applyFont="1" applyFill="1" applyBorder="1" applyProtection="1"/>
    <xf numFmtId="0" fontId="24" fillId="12" borderId="5" xfId="1" applyFont="1" applyFill="1" applyBorder="1" applyAlignment="1" applyProtection="1">
      <alignment vertical="center"/>
    </xf>
    <xf numFmtId="0" fontId="24" fillId="3" borderId="5" xfId="1" applyFont="1" applyFill="1" applyBorder="1" applyAlignment="1" applyProtection="1">
      <alignment vertical="center"/>
    </xf>
    <xf numFmtId="165" fontId="24" fillId="0" borderId="5" xfId="4" applyFont="1" applyFill="1" applyBorder="1" applyAlignment="1" applyProtection="1">
      <alignment vertical="center"/>
    </xf>
    <xf numFmtId="0" fontId="41" fillId="0" borderId="0" xfId="1" applyFont="1" applyFill="1" applyBorder="1" applyAlignment="1" applyProtection="1">
      <alignment horizontal="left" vertical="center"/>
    </xf>
    <xf numFmtId="0" fontId="21" fillId="0" borderId="0" xfId="1" applyFont="1" applyFill="1" applyBorder="1" applyAlignment="1" applyProtection="1">
      <alignment horizontal="right" vertical="center"/>
    </xf>
    <xf numFmtId="0" fontId="9" fillId="11" borderId="5" xfId="1" applyFont="1" applyFill="1" applyBorder="1" applyAlignment="1" applyProtection="1">
      <alignment vertical="center"/>
    </xf>
    <xf numFmtId="165" fontId="9" fillId="11" borderId="5" xfId="4" applyFont="1" applyFill="1" applyBorder="1" applyAlignment="1" applyProtection="1">
      <alignment vertical="center"/>
    </xf>
    <xf numFmtId="0" fontId="30" fillId="0" borderId="0" xfId="1" applyFont="1" applyAlignment="1" applyProtection="1"/>
    <xf numFmtId="0" fontId="21" fillId="0" borderId="9" xfId="1" applyFont="1" applyFill="1" applyBorder="1" applyAlignment="1" applyProtection="1">
      <alignment vertical="center"/>
    </xf>
    <xf numFmtId="165" fontId="31" fillId="0" borderId="5" xfId="4" applyFont="1" applyFill="1" applyBorder="1" applyAlignment="1" applyProtection="1">
      <alignment vertical="center"/>
    </xf>
    <xf numFmtId="164" fontId="21" fillId="0" borderId="0" xfId="1" applyNumberFormat="1" applyFont="1" applyFill="1" applyBorder="1" applyAlignment="1" applyProtection="1">
      <alignment vertical="center"/>
    </xf>
    <xf numFmtId="0" fontId="9" fillId="11" borderId="11" xfId="1" applyFont="1" applyFill="1" applyBorder="1" applyAlignment="1" applyProtection="1">
      <alignment vertical="top"/>
    </xf>
    <xf numFmtId="164" fontId="9" fillId="11" borderId="11" xfId="1" applyNumberFormat="1" applyFont="1" applyFill="1" applyBorder="1" applyAlignment="1" applyProtection="1">
      <alignment vertical="top"/>
    </xf>
    <xf numFmtId="0" fontId="9" fillId="11" borderId="2" xfId="1" applyFont="1" applyFill="1" applyBorder="1" applyAlignment="1" applyProtection="1">
      <alignment vertical="top"/>
    </xf>
    <xf numFmtId="164" fontId="9" fillId="11" borderId="2" xfId="1" applyNumberFormat="1" applyFont="1" applyFill="1" applyBorder="1" applyAlignment="1" applyProtection="1">
      <alignment vertical="top"/>
    </xf>
    <xf numFmtId="0" fontId="6" fillId="0" borderId="0" xfId="1" applyFont="1" applyAlignment="1" applyProtection="1"/>
    <xf numFmtId="0" fontId="49" fillId="0" borderId="0" xfId="1" applyFont="1" applyAlignment="1" applyProtection="1"/>
    <xf numFmtId="0" fontId="21" fillId="0" borderId="0" xfId="1" applyFont="1" applyFill="1" applyBorder="1" applyAlignment="1" applyProtection="1">
      <alignment horizontal="center" vertical="center"/>
    </xf>
    <xf numFmtId="0" fontId="6" fillId="0" borderId="0" xfId="1" applyFont="1" applyAlignment="1" applyProtection="1">
      <alignment horizontal="center"/>
    </xf>
    <xf numFmtId="164" fontId="26" fillId="0" borderId="5" xfId="1" applyNumberFormat="1" applyFont="1" applyFill="1" applyBorder="1" applyAlignment="1" applyProtection="1">
      <alignment vertical="center"/>
    </xf>
    <xf numFmtId="164" fontId="26" fillId="0" borderId="5" xfId="1" applyNumberFormat="1" applyFont="1" applyFill="1" applyBorder="1" applyAlignment="1" applyProtection="1">
      <alignment horizontal="right" vertical="center"/>
    </xf>
    <xf numFmtId="164" fontId="26" fillId="0" borderId="10" xfId="1" applyNumberFormat="1" applyFont="1" applyFill="1" applyBorder="1" applyAlignment="1" applyProtection="1">
      <alignment vertical="center"/>
    </xf>
    <xf numFmtId="164" fontId="26" fillId="0" borderId="10" xfId="1" applyNumberFormat="1" applyFont="1" applyFill="1" applyBorder="1" applyAlignment="1" applyProtection="1">
      <alignment horizontal="right" vertical="center"/>
    </xf>
    <xf numFmtId="164" fontId="44" fillId="0" borderId="0" xfId="1" applyNumberFormat="1" applyFont="1" applyFill="1" applyBorder="1" applyAlignment="1" applyProtection="1">
      <alignment vertical="center"/>
    </xf>
    <xf numFmtId="164" fontId="32" fillId="4" borderId="1" xfId="1" applyNumberFormat="1" applyFont="1" applyFill="1" applyBorder="1" applyAlignment="1" applyProtection="1">
      <alignment vertical="center"/>
    </xf>
    <xf numFmtId="167" fontId="6" fillId="0" borderId="0" xfId="1" applyNumberFormat="1" applyFont="1" applyProtection="1"/>
    <xf numFmtId="167" fontId="37" fillId="0" borderId="0" xfId="1" applyNumberFormat="1" applyFont="1" applyFill="1" applyBorder="1" applyAlignment="1" applyProtection="1">
      <alignment horizontal="center" vertical="center" wrapText="1"/>
    </xf>
    <xf numFmtId="0" fontId="24" fillId="2" borderId="5" xfId="1" applyFont="1" applyFill="1" applyBorder="1" applyAlignment="1" applyProtection="1">
      <alignment horizontal="left" vertical="center"/>
    </xf>
    <xf numFmtId="0" fontId="24" fillId="2" borderId="5" xfId="1" applyFont="1" applyFill="1" applyBorder="1" applyAlignment="1" applyProtection="1">
      <alignment horizontal="left" vertical="center" wrapText="1"/>
    </xf>
    <xf numFmtId="0" fontId="24" fillId="12" borderId="5" xfId="1" applyFont="1" applyFill="1" applyBorder="1" applyAlignment="1" applyProtection="1">
      <alignment horizontal="left" vertical="center"/>
    </xf>
    <xf numFmtId="0" fontId="24" fillId="2" borderId="10" xfId="1" applyFont="1" applyFill="1" applyBorder="1" applyAlignment="1" applyProtection="1">
      <alignment horizontal="left" vertical="center"/>
    </xf>
    <xf numFmtId="0" fontId="24" fillId="2" borderId="10" xfId="1" applyFont="1" applyFill="1" applyBorder="1" applyAlignment="1" applyProtection="1">
      <alignment horizontal="left" vertical="center" wrapText="1"/>
    </xf>
    <xf numFmtId="164" fontId="31" fillId="2" borderId="5" xfId="1" applyNumberFormat="1" applyFont="1" applyFill="1" applyBorder="1" applyAlignment="1" applyProtection="1">
      <alignment horizontal="right" vertical="center" wrapText="1"/>
    </xf>
    <xf numFmtId="164" fontId="31" fillId="2" borderId="10" xfId="1" applyNumberFormat="1" applyFont="1" applyFill="1" applyBorder="1" applyAlignment="1" applyProtection="1">
      <alignment horizontal="right" vertical="center" wrapText="1"/>
    </xf>
    <xf numFmtId="0" fontId="45" fillId="0" borderId="0" xfId="1" applyFont="1" applyFill="1" applyBorder="1" applyAlignment="1" applyProtection="1">
      <alignment horizontal="center" vertical="center"/>
    </xf>
    <xf numFmtId="0" fontId="21" fillId="0" borderId="0" xfId="1" applyFont="1" applyFill="1" applyBorder="1" applyAlignment="1" applyProtection="1">
      <alignment horizontal="center" vertical="center" wrapText="1"/>
    </xf>
    <xf numFmtId="168" fontId="37" fillId="0" borderId="0" xfId="1" applyNumberFormat="1" applyFont="1" applyFill="1" applyBorder="1" applyAlignment="1" applyProtection="1">
      <alignment horizontal="center" vertical="center" wrapText="1"/>
    </xf>
    <xf numFmtId="164" fontId="24" fillId="2" borderId="5" xfId="1" applyNumberFormat="1" applyFont="1" applyFill="1" applyBorder="1" applyAlignment="1" applyProtection="1">
      <alignment horizontal="right" vertical="center" wrapText="1"/>
    </xf>
    <xf numFmtId="164" fontId="24" fillId="6" borderId="5" xfId="1" applyNumberFormat="1" applyFont="1" applyFill="1" applyBorder="1" applyAlignment="1" applyProtection="1">
      <alignment horizontal="right" vertical="center" wrapText="1"/>
    </xf>
    <xf numFmtId="164" fontId="24" fillId="2" borderId="10" xfId="1" applyNumberFormat="1" applyFont="1" applyFill="1" applyBorder="1" applyAlignment="1" applyProtection="1">
      <alignment horizontal="right" vertical="center" wrapText="1"/>
    </xf>
    <xf numFmtId="164" fontId="6" fillId="0" borderId="0" xfId="1" applyNumberFormat="1" applyFont="1" applyProtection="1"/>
    <xf numFmtId="0" fontId="24" fillId="12" borderId="5" xfId="1" applyFont="1" applyFill="1" applyBorder="1" applyAlignment="1" applyProtection="1">
      <alignment horizontal="center" vertical="center" wrapText="1"/>
      <protection locked="0"/>
    </xf>
    <xf numFmtId="0" fontId="24" fillId="12" borderId="10" xfId="1" applyFont="1" applyFill="1" applyBorder="1" applyAlignment="1" applyProtection="1">
      <alignment horizontal="center" vertical="center" wrapText="1"/>
      <protection locked="0"/>
    </xf>
    <xf numFmtId="165" fontId="6" fillId="0" borderId="0" xfId="1" applyNumberFormat="1" applyFont="1" applyProtection="1"/>
    <xf numFmtId="0" fontId="24" fillId="12" borderId="5" xfId="1" applyFont="1" applyFill="1" applyBorder="1" applyAlignment="1" applyProtection="1">
      <alignment horizontal="center" vertical="center" wrapText="1"/>
    </xf>
    <xf numFmtId="0" fontId="24" fillId="2" borderId="5" xfId="1" applyFont="1" applyFill="1" applyBorder="1" applyAlignment="1" applyProtection="1">
      <alignment horizontal="center" vertical="center" wrapText="1"/>
    </xf>
    <xf numFmtId="0" fontId="24" fillId="12" borderId="10" xfId="1" applyFont="1" applyFill="1" applyBorder="1" applyAlignment="1" applyProtection="1">
      <alignment horizontal="center" vertical="center" wrapText="1"/>
    </xf>
    <xf numFmtId="164" fontId="31" fillId="2" borderId="2" xfId="1" applyNumberFormat="1" applyFont="1" applyFill="1" applyBorder="1" applyAlignment="1" applyProtection="1">
      <alignment horizontal="right" vertical="center" wrapText="1"/>
    </xf>
    <xf numFmtId="164" fontId="31" fillId="2" borderId="23" xfId="1" applyNumberFormat="1" applyFont="1" applyFill="1" applyBorder="1" applyAlignment="1" applyProtection="1">
      <alignment horizontal="right" vertical="center" wrapText="1"/>
    </xf>
    <xf numFmtId="0" fontId="24" fillId="2" borderId="2" xfId="1" applyFont="1" applyFill="1" applyBorder="1" applyAlignment="1" applyProtection="1">
      <alignment horizontal="center" vertical="center" wrapText="1"/>
    </xf>
    <xf numFmtId="0" fontId="24" fillId="2" borderId="2" xfId="1" applyFont="1" applyFill="1" applyBorder="1" applyAlignment="1" applyProtection="1">
      <alignment horizontal="left" vertical="center" wrapText="1"/>
    </xf>
    <xf numFmtId="0" fontId="24" fillId="12" borderId="2" xfId="1" applyFont="1" applyFill="1" applyBorder="1" applyAlignment="1" applyProtection="1">
      <alignment horizontal="center" vertical="center" wrapText="1"/>
    </xf>
    <xf numFmtId="0" fontId="24" fillId="2" borderId="23" xfId="1" applyFont="1" applyFill="1" applyBorder="1" applyAlignment="1" applyProtection="1">
      <alignment horizontal="center" vertical="center" wrapText="1"/>
    </xf>
    <xf numFmtId="0" fontId="24" fillId="2" borderId="23" xfId="1" applyFont="1" applyFill="1" applyBorder="1" applyAlignment="1" applyProtection="1">
      <alignment horizontal="left" vertical="center" wrapText="1"/>
    </xf>
    <xf numFmtId="0" fontId="24" fillId="2" borderId="10" xfId="1" applyFont="1" applyFill="1" applyBorder="1" applyAlignment="1" applyProtection="1">
      <alignment horizontal="center" vertical="center" wrapText="1"/>
    </xf>
    <xf numFmtId="164" fontId="24" fillId="2" borderId="2" xfId="1" applyNumberFormat="1" applyFont="1" applyFill="1" applyBorder="1" applyAlignment="1" applyProtection="1">
      <alignment horizontal="right" vertical="center" wrapText="1"/>
    </xf>
    <xf numFmtId="164" fontId="24" fillId="0" borderId="2" xfId="1" applyNumberFormat="1" applyFont="1" applyFill="1" applyBorder="1" applyAlignment="1" applyProtection="1">
      <alignment horizontal="right" vertical="center"/>
    </xf>
    <xf numFmtId="164" fontId="24" fillId="2" borderId="23" xfId="1" applyNumberFormat="1" applyFont="1" applyFill="1" applyBorder="1" applyAlignment="1" applyProtection="1">
      <alignment horizontal="right" vertical="center" wrapText="1"/>
    </xf>
    <xf numFmtId="164" fontId="24" fillId="0" borderId="23" xfId="1" applyNumberFormat="1" applyFont="1" applyFill="1" applyBorder="1" applyAlignment="1" applyProtection="1">
      <alignment horizontal="right" vertical="center"/>
    </xf>
    <xf numFmtId="0" fontId="6" fillId="0" borderId="48" xfId="1" applyFont="1" applyBorder="1" applyProtection="1"/>
    <xf numFmtId="0" fontId="6" fillId="0" borderId="0" xfId="1" applyFont="1" applyFill="1" applyAlignment="1" applyProtection="1">
      <alignment horizontal="center"/>
    </xf>
    <xf numFmtId="0" fontId="1" fillId="0" borderId="0" xfId="1" applyFont="1" applyProtection="1"/>
    <xf numFmtId="17" fontId="1" fillId="0" borderId="0" xfId="1" applyNumberFormat="1" applyFont="1" applyProtection="1"/>
    <xf numFmtId="0" fontId="1" fillId="0" borderId="0" xfId="1" applyFont="1" applyFill="1" applyProtection="1"/>
    <xf numFmtId="0" fontId="16" fillId="0" borderId="0" xfId="1" applyFont="1" applyFill="1" applyBorder="1" applyAlignment="1" applyProtection="1">
      <alignment horizontal="left" vertical="center" wrapText="1"/>
    </xf>
    <xf numFmtId="0" fontId="13" fillId="0" borderId="0" xfId="1" applyFont="1" applyFill="1" applyBorder="1" applyAlignment="1" applyProtection="1">
      <alignment horizontal="left" vertical="top" wrapText="1"/>
    </xf>
    <xf numFmtId="165" fontId="1" fillId="0" borderId="0" xfId="4" applyFont="1" applyProtection="1"/>
    <xf numFmtId="10" fontId="30" fillId="0" borderId="23" xfId="5" applyNumberFormat="1" applyFont="1" applyFill="1" applyBorder="1" applyAlignment="1" applyProtection="1">
      <alignment horizontal="center"/>
    </xf>
    <xf numFmtId="165" fontId="1" fillId="0" borderId="0" xfId="1" applyNumberFormat="1" applyFont="1" applyProtection="1"/>
    <xf numFmtId="164" fontId="31" fillId="0" borderId="2" xfId="1" applyNumberFormat="1" applyFont="1" applyFill="1" applyBorder="1" applyAlignment="1" applyProtection="1">
      <alignment horizontal="right" vertical="center" wrapText="1"/>
    </xf>
    <xf numFmtId="0" fontId="1" fillId="0" borderId="0" xfId="1" applyFont="1" applyAlignment="1" applyProtection="1">
      <alignment horizontal="center"/>
    </xf>
    <xf numFmtId="0" fontId="1" fillId="0" borderId="0" xfId="1" applyFont="1" applyFill="1" applyAlignment="1" applyProtection="1">
      <alignment horizontal="center"/>
    </xf>
    <xf numFmtId="164" fontId="15" fillId="2" borderId="2" xfId="1" applyNumberFormat="1" applyFont="1" applyFill="1" applyBorder="1" applyAlignment="1" applyProtection="1">
      <alignment horizontal="right" vertical="center" wrapText="1"/>
    </xf>
    <xf numFmtId="164" fontId="15" fillId="2" borderId="23" xfId="1" applyNumberFormat="1" applyFont="1" applyFill="1" applyBorder="1" applyAlignment="1" applyProtection="1">
      <alignment horizontal="right" vertical="center" wrapText="1"/>
    </xf>
    <xf numFmtId="10" fontId="32" fillId="0" borderId="10" xfId="5" applyNumberFormat="1" applyFont="1" applyFill="1" applyBorder="1" applyAlignment="1" applyProtection="1">
      <alignment horizontal="center" vertical="center" wrapText="1"/>
    </xf>
    <xf numFmtId="0" fontId="24" fillId="12" borderId="2" xfId="1" applyFont="1" applyFill="1" applyBorder="1" applyAlignment="1" applyProtection="1">
      <alignment horizontal="left" vertical="center" wrapText="1"/>
    </xf>
    <xf numFmtId="0" fontId="30" fillId="0" borderId="0" xfId="1" applyFont="1" applyAlignment="1" applyProtection="1">
      <alignment vertical="center" wrapText="1"/>
    </xf>
    <xf numFmtId="49" fontId="30" fillId="0" borderId="0" xfId="1" applyNumberFormat="1" applyFont="1" applyAlignment="1" applyProtection="1">
      <alignment vertical="center" wrapText="1"/>
    </xf>
    <xf numFmtId="169" fontId="24" fillId="0" borderId="5" xfId="1" applyNumberFormat="1" applyFont="1" applyFill="1" applyBorder="1" applyAlignment="1" applyProtection="1">
      <alignment vertical="center"/>
    </xf>
    <xf numFmtId="164" fontId="24" fillId="0" borderId="5" xfId="1" applyNumberFormat="1" applyFont="1" applyFill="1" applyBorder="1" applyAlignment="1" applyProtection="1">
      <alignment vertical="center"/>
    </xf>
    <xf numFmtId="169" fontId="24" fillId="0" borderId="5" xfId="1" applyNumberFormat="1" applyFont="1" applyFill="1" applyBorder="1" applyAlignment="1" applyProtection="1">
      <alignment horizontal="right" vertical="center"/>
    </xf>
    <xf numFmtId="164" fontId="24" fillId="0" borderId="5" xfId="1" applyNumberFormat="1" applyFont="1" applyFill="1" applyBorder="1" applyAlignment="1" applyProtection="1">
      <alignment horizontal="right" vertical="center"/>
    </xf>
    <xf numFmtId="0" fontId="10" fillId="11" borderId="0" xfId="1" applyFont="1" applyFill="1" applyBorder="1" applyAlignment="1" applyProtection="1">
      <alignment vertical="center"/>
    </xf>
    <xf numFmtId="0" fontId="6" fillId="11" borderId="0" xfId="1" applyFont="1" applyFill="1" applyProtection="1"/>
    <xf numFmtId="164" fontId="31" fillId="0" borderId="5" xfId="2" applyNumberFormat="1" applyFont="1" applyFill="1" applyBorder="1" applyAlignment="1" applyProtection="1">
      <alignment horizontal="center" vertical="center" wrapText="1"/>
    </xf>
    <xf numFmtId="164" fontId="31" fillId="0" borderId="10" xfId="2" applyNumberFormat="1" applyFont="1" applyFill="1" applyBorder="1" applyAlignment="1" applyProtection="1">
      <alignment horizontal="center" vertical="center" wrapText="1"/>
    </xf>
    <xf numFmtId="0" fontId="54" fillId="8" borderId="5" xfId="1" applyFont="1" applyFill="1" applyBorder="1" applyProtection="1"/>
    <xf numFmtId="0" fontId="7" fillId="0" borderId="0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left" vertical="center"/>
    </xf>
    <xf numFmtId="168" fontId="9" fillId="0" borderId="0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29" fillId="0" borderId="0" xfId="1" applyFont="1" applyFill="1" applyBorder="1" applyAlignment="1" applyProtection="1">
      <alignment horizontal="center" vertical="center" wrapText="1"/>
    </xf>
    <xf numFmtId="0" fontId="29" fillId="0" borderId="0" xfId="1" applyFont="1" applyFill="1" applyBorder="1" applyAlignment="1" applyProtection="1">
      <alignment vertical="center" wrapText="1"/>
    </xf>
    <xf numFmtId="168" fontId="8" fillId="0" borderId="1" xfId="1" applyNumberFormat="1" applyFont="1" applyFill="1" applyBorder="1" applyAlignment="1" applyProtection="1">
      <alignment horizontal="center" vertical="center" wrapText="1"/>
    </xf>
    <xf numFmtId="0" fontId="74" fillId="0" borderId="0" xfId="0" applyFont="1" applyProtection="1"/>
    <xf numFmtId="0" fontId="8" fillId="0" borderId="0" xfId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center" vertical="center" wrapText="1"/>
    </xf>
    <xf numFmtId="164" fontId="7" fillId="0" borderId="11" xfId="1" applyNumberFormat="1" applyFont="1" applyFill="1" applyBorder="1" applyAlignment="1" applyProtection="1">
      <alignment horizontal="right" vertical="center" wrapText="1"/>
    </xf>
    <xf numFmtId="164" fontId="7" fillId="2" borderId="11" xfId="1" applyNumberFormat="1" applyFont="1" applyFill="1" applyBorder="1" applyAlignment="1" applyProtection="1">
      <alignment horizontal="right" vertical="center" wrapText="1"/>
    </xf>
    <xf numFmtId="164" fontId="7" fillId="2" borderId="92" xfId="1" applyNumberFormat="1" applyFont="1" applyFill="1" applyBorder="1" applyAlignment="1" applyProtection="1">
      <alignment horizontal="right" vertical="center" wrapText="1"/>
    </xf>
    <xf numFmtId="164" fontId="7" fillId="0" borderId="5" xfId="1" applyNumberFormat="1" applyFont="1" applyFill="1" applyBorder="1" applyAlignment="1" applyProtection="1">
      <alignment horizontal="right" vertical="center" wrapText="1"/>
    </xf>
    <xf numFmtId="164" fontId="7" fillId="0" borderId="41" xfId="1" applyNumberFormat="1" applyFont="1" applyFill="1" applyBorder="1" applyAlignment="1" applyProtection="1">
      <alignment horizontal="right" vertical="center" wrapText="1"/>
    </xf>
    <xf numFmtId="0" fontId="8" fillId="0" borderId="5" xfId="1" applyFont="1" applyFill="1" applyBorder="1" applyAlignment="1" applyProtection="1">
      <alignment vertical="center" wrapText="1"/>
    </xf>
    <xf numFmtId="0" fontId="49" fillId="0" borderId="0" xfId="1" applyFont="1" applyFill="1" applyProtection="1"/>
    <xf numFmtId="0" fontId="75" fillId="0" borderId="0" xfId="1" applyFont="1" applyProtection="1"/>
    <xf numFmtId="165" fontId="19" fillId="0" borderId="9" xfId="4" applyFont="1" applyFill="1" applyBorder="1" applyAlignment="1" applyProtection="1">
      <alignment horizontal="center" vertical="center" wrapText="1"/>
    </xf>
    <xf numFmtId="165" fontId="19" fillId="0" borderId="9" xfId="4" applyFont="1" applyFill="1" applyBorder="1" applyAlignment="1" applyProtection="1">
      <alignment vertical="center" wrapText="1"/>
    </xf>
    <xf numFmtId="0" fontId="24" fillId="0" borderId="48" xfId="1" applyFont="1" applyFill="1" applyBorder="1" applyAlignment="1" applyProtection="1">
      <alignment horizontal="left" vertical="top" wrapText="1"/>
    </xf>
    <xf numFmtId="0" fontId="6" fillId="7" borderId="0" xfId="1" applyFont="1" applyFill="1" applyProtection="1"/>
    <xf numFmtId="0" fontId="7" fillId="0" borderId="0" xfId="1" applyFont="1" applyFill="1" applyBorder="1" applyAlignment="1" applyProtection="1">
      <alignment vertical="top"/>
    </xf>
    <xf numFmtId="0" fontId="23" fillId="0" borderId="0" xfId="1" applyFont="1" applyProtection="1"/>
    <xf numFmtId="0" fontId="6" fillId="0" borderId="0" xfId="1" applyFont="1" applyAlignment="1" applyProtection="1">
      <alignment horizontal="left"/>
    </xf>
    <xf numFmtId="0" fontId="19" fillId="3" borderId="5" xfId="1" applyNumberFormat="1" applyFont="1" applyFill="1" applyBorder="1" applyAlignment="1" applyProtection="1">
      <alignment horizontal="center" vertical="center" wrapText="1"/>
    </xf>
    <xf numFmtId="0" fontId="19" fillId="3" borderId="5" xfId="1" applyNumberFormat="1" applyFont="1" applyFill="1" applyBorder="1" applyAlignment="1" applyProtection="1">
      <alignment horizontal="left" vertical="center" wrapText="1"/>
    </xf>
    <xf numFmtId="164" fontId="5" fillId="3" borderId="5" xfId="1" applyNumberFormat="1" applyFont="1" applyFill="1" applyBorder="1" applyAlignment="1" applyProtection="1">
      <alignment horizontal="center" vertical="center" wrapText="1"/>
    </xf>
    <xf numFmtId="164" fontId="31" fillId="3" borderId="5" xfId="1" applyNumberFormat="1" applyFont="1" applyFill="1" applyBorder="1" applyAlignment="1" applyProtection="1">
      <alignment horizontal="center" vertical="center" wrapText="1"/>
    </xf>
    <xf numFmtId="164" fontId="24" fillId="0" borderId="5" xfId="1" applyNumberFormat="1" applyFont="1" applyFill="1" applyBorder="1" applyAlignment="1" applyProtection="1">
      <alignment horizontal="right" vertical="center" wrapText="1"/>
    </xf>
    <xf numFmtId="164" fontId="31" fillId="0" borderId="5" xfId="1" applyNumberFormat="1" applyFont="1" applyFill="1" applyBorder="1" applyAlignment="1" applyProtection="1">
      <alignment horizontal="right" vertical="center" wrapText="1"/>
    </xf>
    <xf numFmtId="0" fontId="19" fillId="0" borderId="5" xfId="1" applyNumberFormat="1" applyFont="1" applyFill="1" applyBorder="1" applyAlignment="1" applyProtection="1">
      <alignment horizontal="center" vertical="center" wrapText="1"/>
    </xf>
    <xf numFmtId="0" fontId="19" fillId="0" borderId="5" xfId="1" applyFont="1" applyFill="1" applyBorder="1" applyAlignment="1" applyProtection="1">
      <alignment horizontal="left" vertical="center" wrapText="1"/>
    </xf>
    <xf numFmtId="164" fontId="5" fillId="0" borderId="5" xfId="1" applyNumberFormat="1" applyFont="1" applyFill="1" applyBorder="1" applyAlignment="1" applyProtection="1">
      <alignment horizontal="center" vertical="center" wrapText="1"/>
    </xf>
    <xf numFmtId="164" fontId="31" fillId="0" borderId="5" xfId="1" applyNumberFormat="1" applyFont="1" applyFill="1" applyBorder="1" applyAlignment="1" applyProtection="1">
      <alignment horizontal="center" vertical="center" wrapText="1"/>
    </xf>
    <xf numFmtId="0" fontId="19" fillId="0" borderId="5" xfId="1" applyNumberFormat="1" applyFont="1" applyFill="1" applyBorder="1" applyAlignment="1" applyProtection="1">
      <alignment horizontal="left" vertical="center" wrapText="1"/>
    </xf>
    <xf numFmtId="0" fontId="19" fillId="3" borderId="9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Alignment="1" applyProtection="1">
      <alignment vertical="center"/>
    </xf>
    <xf numFmtId="0" fontId="6" fillId="0" borderId="0" xfId="1" applyFont="1" applyAlignment="1" applyProtection="1">
      <alignment horizontal="center" vertical="center"/>
    </xf>
    <xf numFmtId="0" fontId="19" fillId="3" borderId="0" xfId="1" applyNumberFormat="1" applyFont="1" applyFill="1" applyBorder="1" applyAlignment="1" applyProtection="1">
      <alignment horizontal="center" vertical="center" wrapText="1"/>
    </xf>
    <xf numFmtId="0" fontId="53" fillId="0" borderId="0" xfId="0" applyFont="1" applyFill="1" applyAlignment="1" applyProtection="1"/>
    <xf numFmtId="0" fontId="59" fillId="0" borderId="0" xfId="0" applyFont="1" applyFill="1" applyBorder="1" applyAlignment="1" applyProtection="1">
      <alignment vertical="center"/>
    </xf>
    <xf numFmtId="0" fontId="62" fillId="0" borderId="0" xfId="0" applyFont="1" applyFill="1" applyBorder="1" applyAlignment="1" applyProtection="1">
      <alignment horizontal="center" vertical="center"/>
    </xf>
    <xf numFmtId="0" fontId="62" fillId="0" borderId="0" xfId="0" applyFont="1" applyFill="1" applyBorder="1" applyAlignment="1" applyProtection="1">
      <alignment horizontal="center"/>
    </xf>
    <xf numFmtId="0" fontId="40" fillId="0" borderId="0" xfId="1" applyFont="1" applyProtection="1"/>
    <xf numFmtId="9" fontId="9" fillId="0" borderId="5" xfId="5" applyFont="1" applyFill="1" applyBorder="1" applyAlignment="1" applyProtection="1">
      <alignment horizontal="center" vertical="center" wrapText="1"/>
    </xf>
    <xf numFmtId="171" fontId="28" fillId="8" borderId="11" xfId="2" applyNumberFormat="1" applyFont="1" applyFill="1" applyBorder="1" applyProtection="1">
      <protection locked="0"/>
    </xf>
    <xf numFmtId="9" fontId="32" fillId="0" borderId="10" xfId="5" applyFont="1" applyFill="1" applyBorder="1" applyAlignment="1" applyProtection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left" vertical="center" wrapText="1"/>
    </xf>
    <xf numFmtId="165" fontId="28" fillId="0" borderId="5" xfId="4" applyFont="1" applyFill="1" applyBorder="1" applyAlignment="1" applyProtection="1">
      <alignment horizontal="center" vertical="center"/>
    </xf>
    <xf numFmtId="165" fontId="30" fillId="0" borderId="5" xfId="4" applyFont="1" applyFill="1" applyBorder="1" applyAlignment="1" applyProtection="1">
      <alignment horizontal="center" vertical="center"/>
      <protection locked="0"/>
    </xf>
    <xf numFmtId="0" fontId="38" fillId="0" borderId="0" xfId="1" applyFont="1" applyFill="1" applyBorder="1" applyAlignment="1" applyProtection="1">
      <alignment horizontal="center" vertical="center" wrapText="1"/>
      <protection locked="0"/>
    </xf>
    <xf numFmtId="0" fontId="28" fillId="0" borderId="0" xfId="1" applyFont="1" applyAlignment="1" applyProtection="1">
      <protection locked="0"/>
    </xf>
    <xf numFmtId="0" fontId="32" fillId="0" borderId="0" xfId="1" applyFont="1" applyFill="1" applyBorder="1" applyAlignment="1" applyProtection="1">
      <alignment vertical="top"/>
      <protection locked="0"/>
    </xf>
    <xf numFmtId="0" fontId="50" fillId="0" borderId="0" xfId="1" applyFont="1" applyAlignment="1" applyProtection="1">
      <alignment horizontal="left"/>
      <protection locked="0"/>
    </xf>
    <xf numFmtId="0" fontId="50" fillId="0" borderId="0" xfId="1" applyNumberFormat="1" applyFont="1" applyAlignment="1" applyProtection="1">
      <alignment horizontal="left"/>
      <protection locked="0"/>
    </xf>
    <xf numFmtId="0" fontId="59" fillId="0" borderId="0" xfId="7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165" fontId="28" fillId="0" borderId="5" xfId="4" applyFont="1" applyFill="1" applyBorder="1" applyAlignment="1" applyProtection="1">
      <alignment vertical="center"/>
    </xf>
    <xf numFmtId="165" fontId="28" fillId="0" borderId="10" xfId="4" applyFont="1" applyFill="1" applyBorder="1" applyProtection="1"/>
    <xf numFmtId="167" fontId="28" fillId="0" borderId="11" xfId="2" applyNumberFormat="1" applyFont="1" applyFill="1" applyBorder="1" applyProtection="1"/>
    <xf numFmtId="0" fontId="24" fillId="2" borderId="5" xfId="1" applyFont="1" applyFill="1" applyBorder="1" applyAlignment="1" applyProtection="1">
      <alignment horizontal="center" vertical="center" wrapText="1"/>
      <protection locked="0"/>
    </xf>
    <xf numFmtId="0" fontId="24" fillId="2" borderId="5" xfId="1" applyFont="1" applyFill="1" applyBorder="1" applyAlignment="1" applyProtection="1">
      <alignment horizontal="left" vertical="center" wrapText="1"/>
      <protection locked="0"/>
    </xf>
    <xf numFmtId="164" fontId="31" fillId="2" borderId="2" xfId="1" applyNumberFormat="1" applyFont="1" applyFill="1" applyBorder="1" applyAlignment="1" applyProtection="1">
      <alignment horizontal="right" vertical="center" wrapText="1"/>
      <protection locked="0"/>
    </xf>
    <xf numFmtId="0" fontId="24" fillId="2" borderId="2" xfId="1" applyFont="1" applyFill="1" applyBorder="1" applyAlignment="1" applyProtection="1">
      <alignment horizontal="center" vertical="center" wrapText="1"/>
      <protection locked="0"/>
    </xf>
    <xf numFmtId="0" fontId="24" fillId="2" borderId="2" xfId="1" applyFont="1" applyFill="1" applyBorder="1" applyAlignment="1" applyProtection="1">
      <alignment horizontal="left" vertical="center" wrapText="1"/>
      <protection locked="0"/>
    </xf>
    <xf numFmtId="164" fontId="24" fillId="2" borderId="2" xfId="1" applyNumberFormat="1" applyFont="1" applyFill="1" applyBorder="1" applyAlignment="1" applyProtection="1">
      <alignment horizontal="right" vertical="center" wrapText="1"/>
      <protection locked="0"/>
    </xf>
    <xf numFmtId="0" fontId="24" fillId="2" borderId="10" xfId="1" applyFont="1" applyFill="1" applyBorder="1" applyAlignment="1" applyProtection="1">
      <alignment horizontal="left" vertical="center" wrapText="1"/>
      <protection locked="0"/>
    </xf>
    <xf numFmtId="164" fontId="31" fillId="2" borderId="23" xfId="1" applyNumberFormat="1" applyFont="1" applyFill="1" applyBorder="1" applyAlignment="1" applyProtection="1">
      <alignment horizontal="right" vertical="center" wrapText="1"/>
      <protection locked="0"/>
    </xf>
    <xf numFmtId="164" fontId="24" fillId="2" borderId="23" xfId="1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1" applyFont="1" applyProtection="1"/>
    <xf numFmtId="0" fontId="16" fillId="0" borderId="0" xfId="1" applyFont="1" applyFill="1" applyBorder="1" applyAlignment="1" applyProtection="1">
      <alignment vertical="center"/>
    </xf>
    <xf numFmtId="0" fontId="12" fillId="0" borderId="0" xfId="1" applyFont="1" applyFill="1" applyBorder="1" applyAlignment="1" applyProtection="1">
      <alignment horizontal="center" vertical="center" wrapText="1"/>
    </xf>
    <xf numFmtId="49" fontId="24" fillId="8" borderId="2" xfId="1" applyNumberFormat="1" applyFont="1" applyFill="1" applyBorder="1" applyAlignment="1" applyProtection="1">
      <alignment horizontal="center" vertical="center" wrapText="1"/>
      <protection locked="0"/>
    </xf>
    <xf numFmtId="43" fontId="24" fillId="8" borderId="5" xfId="6" applyFont="1" applyFill="1" applyBorder="1" applyAlignment="1" applyProtection="1">
      <alignment horizontal="center" vertical="center" wrapText="1"/>
      <protection locked="0"/>
    </xf>
    <xf numFmtId="43" fontId="24" fillId="8" borderId="10" xfId="6" applyFont="1" applyFill="1" applyBorder="1" applyAlignment="1" applyProtection="1">
      <alignment horizontal="center" vertical="center" wrapText="1"/>
      <protection locked="0"/>
    </xf>
    <xf numFmtId="0" fontId="62" fillId="11" borderId="0" xfId="0" applyFont="1" applyFill="1" applyBorder="1" applyAlignment="1" applyProtection="1">
      <alignment horizontal="center" vertical="center"/>
    </xf>
    <xf numFmtId="0" fontId="59" fillId="11" borderId="0" xfId="0" applyFont="1" applyFill="1" applyBorder="1" applyAlignment="1" applyProtection="1">
      <alignment vertical="center"/>
    </xf>
    <xf numFmtId="0" fontId="21" fillId="14" borderId="46" xfId="1" applyFont="1" applyFill="1" applyBorder="1" applyAlignment="1" applyProtection="1">
      <alignment horizontal="center" vertical="center" wrapText="1"/>
    </xf>
    <xf numFmtId="0" fontId="21" fillId="14" borderId="39" xfId="1" applyFont="1" applyFill="1" applyBorder="1" applyAlignment="1" applyProtection="1">
      <alignment horizontal="center" vertical="center" wrapText="1"/>
    </xf>
    <xf numFmtId="164" fontId="21" fillId="14" borderId="5" xfId="1" applyNumberFormat="1" applyFont="1" applyFill="1" applyBorder="1" applyAlignment="1" applyProtection="1">
      <alignment vertical="center" wrapText="1"/>
    </xf>
    <xf numFmtId="0" fontId="9" fillId="11" borderId="5" xfId="1" applyFont="1" applyFill="1" applyBorder="1" applyAlignment="1" applyProtection="1">
      <alignment horizontal="center" vertical="center" wrapText="1"/>
    </xf>
    <xf numFmtId="164" fontId="9" fillId="11" borderId="5" xfId="1" applyNumberFormat="1" applyFont="1" applyFill="1" applyBorder="1" applyAlignment="1" applyProtection="1">
      <alignment horizontal="right" vertical="center" wrapText="1"/>
    </xf>
    <xf numFmtId="0" fontId="8" fillId="11" borderId="5" xfId="1" applyFont="1" applyFill="1" applyBorder="1" applyAlignment="1" applyProtection="1">
      <alignment horizontal="center" vertical="center" wrapText="1"/>
    </xf>
    <xf numFmtId="164" fontId="7" fillId="11" borderId="5" xfId="1" applyNumberFormat="1" applyFont="1" applyFill="1" applyBorder="1" applyAlignment="1" applyProtection="1">
      <alignment horizontal="right" vertical="center" wrapText="1"/>
    </xf>
    <xf numFmtId="164" fontId="7" fillId="11" borderId="41" xfId="1" applyNumberFormat="1" applyFont="1" applyFill="1" applyBorder="1" applyAlignment="1" applyProtection="1">
      <alignment horizontal="right" vertical="center" wrapText="1"/>
    </xf>
    <xf numFmtId="0" fontId="8" fillId="11" borderId="10" xfId="1" applyFont="1" applyFill="1" applyBorder="1" applyAlignment="1" applyProtection="1">
      <alignment horizontal="center" vertical="center" wrapText="1"/>
    </xf>
    <xf numFmtId="0" fontId="8" fillId="11" borderId="11" xfId="1" applyFont="1" applyFill="1" applyBorder="1" applyAlignment="1" applyProtection="1">
      <alignment horizontal="center" vertical="center" wrapText="1"/>
    </xf>
    <xf numFmtId="164" fontId="7" fillId="11" borderId="11" xfId="1" applyNumberFormat="1" applyFont="1" applyFill="1" applyBorder="1" applyAlignment="1" applyProtection="1">
      <alignment horizontal="right" vertical="center" wrapText="1"/>
    </xf>
    <xf numFmtId="164" fontId="7" fillId="11" borderId="92" xfId="1" applyNumberFormat="1" applyFont="1" applyFill="1" applyBorder="1" applyAlignment="1" applyProtection="1">
      <alignment horizontal="right" vertical="center" wrapText="1"/>
    </xf>
    <xf numFmtId="164" fontId="7" fillId="11" borderId="10" xfId="1" applyNumberFormat="1" applyFont="1" applyFill="1" applyBorder="1" applyAlignment="1" applyProtection="1">
      <alignment horizontal="right" vertical="center" wrapText="1"/>
    </xf>
    <xf numFmtId="164" fontId="7" fillId="11" borderId="93" xfId="1" applyNumberFormat="1" applyFont="1" applyFill="1" applyBorder="1" applyAlignment="1" applyProtection="1">
      <alignment horizontal="right" vertical="center" wrapText="1"/>
    </xf>
    <xf numFmtId="164" fontId="48" fillId="14" borderId="91" xfId="1" applyNumberFormat="1" applyFont="1" applyFill="1" applyBorder="1" applyAlignment="1" applyProtection="1">
      <alignment vertical="center" wrapText="1"/>
    </xf>
    <xf numFmtId="2" fontId="29" fillId="14" borderId="91" xfId="1" applyNumberFormat="1" applyFont="1" applyFill="1" applyBorder="1" applyAlignment="1" applyProtection="1">
      <alignment horizontal="center" vertical="center" wrapText="1"/>
    </xf>
    <xf numFmtId="164" fontId="48" fillId="14" borderId="58" xfId="1" applyNumberFormat="1" applyFont="1" applyFill="1" applyBorder="1" applyAlignment="1" applyProtection="1">
      <alignment vertical="center" wrapText="1"/>
    </xf>
    <xf numFmtId="164" fontId="48" fillId="14" borderId="59" xfId="1" applyNumberFormat="1" applyFont="1" applyFill="1" applyBorder="1" applyAlignment="1" applyProtection="1">
      <alignment vertical="center" wrapText="1"/>
    </xf>
    <xf numFmtId="0" fontId="72" fillId="14" borderId="5" xfId="1" applyFont="1" applyFill="1" applyBorder="1" applyAlignment="1" applyProtection="1">
      <alignment horizontal="center" vertical="center" wrapText="1"/>
    </xf>
    <xf numFmtId="164" fontId="21" fillId="14" borderId="5" xfId="1" applyNumberFormat="1" applyFont="1" applyFill="1" applyBorder="1" applyAlignment="1" applyProtection="1">
      <alignment horizontal="center" vertical="center"/>
    </xf>
    <xf numFmtId="164" fontId="31" fillId="11" borderId="5" xfId="1" applyNumberFormat="1" applyFont="1" applyFill="1" applyBorder="1" applyAlignment="1" applyProtection="1">
      <alignment horizontal="center" vertical="center" wrapText="1"/>
    </xf>
    <xf numFmtId="0" fontId="19" fillId="11" borderId="5" xfId="1" applyNumberFormat="1" applyFont="1" applyFill="1" applyBorder="1" applyAlignment="1" applyProtection="1">
      <alignment horizontal="center" vertical="center" wrapText="1"/>
    </xf>
    <xf numFmtId="0" fontId="19" fillId="11" borderId="5" xfId="1" applyNumberFormat="1" applyFont="1" applyFill="1" applyBorder="1" applyAlignment="1" applyProtection="1">
      <alignment horizontal="left" vertical="center" wrapText="1"/>
    </xf>
    <xf numFmtId="164" fontId="5" fillId="11" borderId="5" xfId="1" applyNumberFormat="1" applyFont="1" applyFill="1" applyBorder="1" applyAlignment="1" applyProtection="1">
      <alignment horizontal="center" vertical="center" wrapText="1"/>
    </xf>
    <xf numFmtId="164" fontId="24" fillId="11" borderId="5" xfId="1" applyNumberFormat="1" applyFont="1" applyFill="1" applyBorder="1" applyAlignment="1" applyProtection="1">
      <alignment horizontal="right" vertical="center" wrapText="1"/>
    </xf>
    <xf numFmtId="164" fontId="31" fillId="11" borderId="5" xfId="1" applyNumberFormat="1" applyFont="1" applyFill="1" applyBorder="1" applyAlignment="1" applyProtection="1">
      <alignment horizontal="right" vertical="center" wrapText="1"/>
    </xf>
    <xf numFmtId="0" fontId="19" fillId="11" borderId="5" xfId="1" applyFont="1" applyFill="1" applyBorder="1" applyAlignment="1" applyProtection="1">
      <alignment horizontal="left" vertical="center" wrapText="1"/>
    </xf>
    <xf numFmtId="0" fontId="29" fillId="14" borderId="5" xfId="1" applyFont="1" applyFill="1" applyBorder="1" applyAlignment="1" applyProtection="1">
      <alignment horizontal="center" vertical="center" wrapText="1"/>
    </xf>
    <xf numFmtId="17" fontId="29" fillId="14" borderId="5" xfId="1" applyNumberFormat="1" applyFont="1" applyFill="1" applyBorder="1" applyAlignment="1" applyProtection="1">
      <alignment horizontal="center" vertical="center" wrapText="1"/>
    </xf>
    <xf numFmtId="44" fontId="56" fillId="14" borderId="60" xfId="1" applyNumberFormat="1" applyFont="1" applyFill="1" applyBorder="1" applyAlignment="1" applyProtection="1">
      <alignment vertical="center"/>
    </xf>
    <xf numFmtId="44" fontId="56" fillId="14" borderId="66" xfId="1" applyNumberFormat="1" applyFont="1" applyFill="1" applyBorder="1" applyAlignment="1" applyProtection="1">
      <alignment vertical="center"/>
    </xf>
    <xf numFmtId="168" fontId="63" fillId="14" borderId="9" xfId="1" applyNumberFormat="1" applyFont="1" applyFill="1" applyBorder="1" applyAlignment="1" applyProtection="1">
      <alignment horizontal="center" vertical="center" wrapText="1"/>
    </xf>
    <xf numFmtId="168" fontId="63" fillId="14" borderId="12" xfId="1" applyNumberFormat="1" applyFont="1" applyFill="1" applyBorder="1" applyAlignment="1" applyProtection="1">
      <alignment horizontal="center" vertical="center" wrapText="1"/>
    </xf>
    <xf numFmtId="165" fontId="21" fillId="14" borderId="5" xfId="4" applyFont="1" applyFill="1" applyBorder="1" applyAlignment="1" applyProtection="1">
      <alignment horizontal="right" vertical="center"/>
    </xf>
    <xf numFmtId="0" fontId="8" fillId="11" borderId="0" xfId="1" applyFont="1" applyFill="1" applyBorder="1" applyAlignment="1" applyProtection="1">
      <alignment vertical="center"/>
    </xf>
    <xf numFmtId="164" fontId="21" fillId="14" borderId="90" xfId="1" applyNumberFormat="1" applyFont="1" applyFill="1" applyBorder="1" applyAlignment="1" applyProtection="1">
      <alignment vertical="center"/>
    </xf>
    <xf numFmtId="164" fontId="21" fillId="14" borderId="81" xfId="1" applyNumberFormat="1" applyFont="1" applyFill="1" applyBorder="1" applyAlignment="1" applyProtection="1">
      <alignment vertical="center"/>
    </xf>
    <xf numFmtId="164" fontId="21" fillId="14" borderId="80" xfId="1" applyNumberFormat="1" applyFont="1" applyFill="1" applyBorder="1" applyAlignment="1" applyProtection="1">
      <alignment vertical="center"/>
    </xf>
    <xf numFmtId="164" fontId="21" fillId="14" borderId="75" xfId="1" applyNumberFormat="1" applyFont="1" applyFill="1" applyBorder="1" applyAlignment="1" applyProtection="1">
      <alignment vertical="center"/>
    </xf>
    <xf numFmtId="164" fontId="21" fillId="14" borderId="79" xfId="1" applyNumberFormat="1" applyFont="1" applyFill="1" applyBorder="1" applyAlignment="1" applyProtection="1">
      <alignment vertical="center"/>
    </xf>
    <xf numFmtId="164" fontId="21" fillId="14" borderId="73" xfId="1" applyNumberFormat="1" applyFont="1" applyFill="1" applyBorder="1" applyAlignment="1" applyProtection="1">
      <alignment vertical="center"/>
    </xf>
    <xf numFmtId="164" fontId="44" fillId="14" borderId="72" xfId="1" applyNumberFormat="1" applyFont="1" applyFill="1" applyBorder="1" applyAlignment="1" applyProtection="1">
      <alignment vertical="center"/>
    </xf>
    <xf numFmtId="0" fontId="29" fillId="14" borderId="72" xfId="1" applyFont="1" applyFill="1" applyBorder="1" applyAlignment="1" applyProtection="1">
      <alignment horizontal="center" vertical="center" wrapText="1"/>
    </xf>
    <xf numFmtId="0" fontId="29" fillId="14" borderId="72" xfId="1" applyFont="1" applyFill="1" applyBorder="1" applyAlignment="1" applyProtection="1">
      <alignment horizontal="center" vertical="center"/>
    </xf>
    <xf numFmtId="168" fontId="36" fillId="14" borderId="72" xfId="1" applyNumberFormat="1" applyFont="1" applyFill="1" applyBorder="1" applyAlignment="1" applyProtection="1">
      <alignment horizontal="center" vertical="center" wrapText="1"/>
    </xf>
    <xf numFmtId="164" fontId="44" fillId="14" borderId="72" xfId="1" applyNumberFormat="1" applyFont="1" applyFill="1" applyBorder="1" applyAlignment="1" applyProtection="1">
      <alignment horizontal="right" vertical="center" wrapText="1"/>
    </xf>
    <xf numFmtId="0" fontId="21" fillId="14" borderId="72" xfId="1" applyFont="1" applyFill="1" applyBorder="1" applyAlignment="1" applyProtection="1">
      <alignment horizontal="center" vertical="center" wrapText="1"/>
    </xf>
    <xf numFmtId="164" fontId="21" fillId="14" borderId="72" xfId="1" applyNumberFormat="1" applyFont="1" applyFill="1" applyBorder="1" applyAlignment="1" applyProtection="1">
      <alignment horizontal="right" vertical="center" wrapText="1"/>
    </xf>
    <xf numFmtId="164" fontId="45" fillId="14" borderId="72" xfId="1" applyNumberFormat="1" applyFont="1" applyFill="1" applyBorder="1" applyAlignment="1" applyProtection="1">
      <alignment horizontal="right" vertical="center" wrapText="1"/>
      <protection hidden="1"/>
    </xf>
    <xf numFmtId="164" fontId="45" fillId="14" borderId="72" xfId="1" applyNumberFormat="1" applyFont="1" applyFill="1" applyBorder="1" applyAlignment="1" applyProtection="1">
      <alignment horizontal="right" vertical="center" wrapText="1"/>
    </xf>
    <xf numFmtId="0" fontId="6" fillId="11" borderId="0" xfId="1" applyFont="1" applyFill="1" applyBorder="1" applyProtection="1">
      <protection locked="0"/>
    </xf>
    <xf numFmtId="164" fontId="45" fillId="14" borderId="72" xfId="1" applyNumberFormat="1" applyFont="1" applyFill="1" applyBorder="1" applyAlignment="1" applyProtection="1">
      <alignment horizontal="right" vertical="center" wrapText="1"/>
      <protection locked="0"/>
    </xf>
    <xf numFmtId="168" fontId="37" fillId="14" borderId="72" xfId="1" applyNumberFormat="1" applyFont="1" applyFill="1" applyBorder="1" applyAlignment="1" applyProtection="1">
      <alignment horizontal="center" vertical="center" wrapText="1"/>
    </xf>
    <xf numFmtId="0" fontId="24" fillId="11" borderId="23" xfId="1" applyFont="1" applyFill="1" applyBorder="1" applyAlignment="1" applyProtection="1">
      <alignment horizontal="center" vertical="center" wrapText="1"/>
    </xf>
    <xf numFmtId="168" fontId="4" fillId="14" borderId="72" xfId="1" applyNumberFormat="1" applyFont="1" applyFill="1" applyBorder="1" applyAlignment="1" applyProtection="1">
      <alignment horizontal="center" vertical="center" wrapText="1"/>
    </xf>
    <xf numFmtId="164" fontId="17" fillId="14" borderId="72" xfId="1" applyNumberFormat="1" applyFont="1" applyFill="1" applyBorder="1" applyAlignment="1" applyProtection="1">
      <alignment horizontal="right" vertical="center" wrapText="1"/>
    </xf>
    <xf numFmtId="165" fontId="66" fillId="14" borderId="72" xfId="4" applyFont="1" applyFill="1" applyBorder="1" applyProtection="1"/>
    <xf numFmtId="0" fontId="66" fillId="14" borderId="72" xfId="4" applyNumberFormat="1" applyFont="1" applyFill="1" applyBorder="1" applyProtection="1"/>
    <xf numFmtId="165" fontId="66" fillId="14" borderId="5" xfId="4" applyFont="1" applyFill="1" applyBorder="1" applyProtection="1"/>
    <xf numFmtId="0" fontId="66" fillId="14" borderId="5" xfId="4" applyNumberFormat="1" applyFont="1" applyFill="1" applyBorder="1" applyProtection="1"/>
    <xf numFmtId="0" fontId="44" fillId="14" borderId="72" xfId="1" applyNumberFormat="1" applyFont="1" applyFill="1" applyBorder="1" applyAlignment="1" applyProtection="1">
      <alignment horizontal="center" vertical="center" wrapText="1"/>
    </xf>
    <xf numFmtId="0" fontId="37" fillId="14" borderId="72" xfId="1" applyFont="1" applyFill="1" applyBorder="1" applyAlignment="1" applyProtection="1">
      <alignment horizontal="center"/>
    </xf>
    <xf numFmtId="0" fontId="53" fillId="11" borderId="0" xfId="0" applyFont="1" applyFill="1" applyAlignment="1" applyProtection="1"/>
    <xf numFmtId="0" fontId="68" fillId="14" borderId="91" xfId="0" applyFont="1" applyFill="1" applyBorder="1" applyAlignment="1" applyProtection="1">
      <alignment vertical="center"/>
    </xf>
    <xf numFmtId="8" fontId="68" fillId="14" borderId="91" xfId="0" applyNumberFormat="1" applyFont="1" applyFill="1" applyBorder="1" applyAlignment="1" applyProtection="1">
      <alignment vertical="center"/>
    </xf>
    <xf numFmtId="0" fontId="29" fillId="14" borderId="5" xfId="1" applyFont="1" applyFill="1" applyBorder="1" applyAlignment="1" applyProtection="1">
      <alignment horizontal="center" vertical="center"/>
    </xf>
    <xf numFmtId="168" fontId="36" fillId="14" borderId="5" xfId="1" applyNumberFormat="1" applyFont="1" applyFill="1" applyBorder="1" applyAlignment="1" applyProtection="1">
      <alignment horizontal="center" vertical="center" wrapText="1"/>
    </xf>
    <xf numFmtId="1" fontId="53" fillId="0" borderId="0" xfId="0" applyNumberFormat="1" applyFont="1" applyAlignment="1" applyProtection="1">
      <alignment horizontal="right"/>
    </xf>
    <xf numFmtId="0" fontId="54" fillId="0" borderId="0" xfId="0" applyFont="1" applyAlignment="1" applyProtection="1">
      <alignment vertical="center"/>
    </xf>
    <xf numFmtId="0" fontId="57" fillId="0" borderId="0" xfId="0" applyFont="1" applyFill="1" applyAlignment="1" applyProtection="1">
      <alignment vertical="center"/>
    </xf>
    <xf numFmtId="0" fontId="21" fillId="14" borderId="91" xfId="0" applyFont="1" applyFill="1" applyBorder="1" applyAlignment="1" applyProtection="1">
      <alignment horizontal="center" vertical="center" wrapText="1"/>
      <protection locked="0"/>
    </xf>
    <xf numFmtId="8" fontId="6" fillId="0" borderId="0" xfId="1" applyNumberFormat="1" applyFont="1" applyProtection="1">
      <protection locked="0"/>
    </xf>
    <xf numFmtId="0" fontId="41" fillId="0" borderId="0" xfId="1" applyFont="1" applyAlignment="1" applyProtection="1"/>
    <xf numFmtId="0" fontId="41" fillId="0" borderId="0" xfId="1" applyFont="1" applyAlignment="1" applyProtection="1">
      <protection locked="0" hidden="1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left" vertical="center" wrapText="1"/>
    </xf>
    <xf numFmtId="0" fontId="29" fillId="14" borderId="91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right" vertical="center" wrapText="1"/>
    </xf>
    <xf numFmtId="0" fontId="11" fillId="14" borderId="72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left" vertical="center" wrapText="1"/>
    </xf>
    <xf numFmtId="0" fontId="41" fillId="0" borderId="0" xfId="1" applyFont="1" applyFill="1" applyProtection="1"/>
    <xf numFmtId="0" fontId="27" fillId="0" borderId="0" xfId="1" applyFont="1" applyFill="1" applyProtection="1"/>
    <xf numFmtId="0" fontId="9" fillId="0" borderId="0" xfId="1" applyFont="1" applyFill="1" applyBorder="1" applyAlignment="1" applyProtection="1">
      <alignment horizontal="left" vertical="top" wrapText="1"/>
    </xf>
    <xf numFmtId="0" fontId="76" fillId="0" borderId="0" xfId="1" applyFont="1" applyFill="1" applyBorder="1" applyAlignment="1" applyProtection="1">
      <alignment horizontal="center" vertical="center" wrapText="1"/>
    </xf>
    <xf numFmtId="2" fontId="8" fillId="0" borderId="11" xfId="1" applyNumberFormat="1" applyFont="1" applyFill="1" applyBorder="1" applyAlignment="1" applyProtection="1">
      <alignment horizontal="center" vertical="center" wrapText="1"/>
    </xf>
    <xf numFmtId="2" fontId="8" fillId="11" borderId="5" xfId="1" applyNumberFormat="1" applyFont="1" applyFill="1" applyBorder="1" applyAlignment="1" applyProtection="1">
      <alignment horizontal="center" vertical="center" wrapText="1"/>
    </xf>
    <xf numFmtId="2" fontId="8" fillId="11" borderId="11" xfId="1" applyNumberFormat="1" applyFont="1" applyFill="1" applyBorder="1" applyAlignment="1" applyProtection="1">
      <alignment horizontal="center" vertical="center" wrapText="1"/>
    </xf>
    <xf numFmtId="2" fontId="8" fillId="11" borderId="10" xfId="1" applyNumberFormat="1" applyFont="1" applyFill="1" applyBorder="1" applyAlignment="1" applyProtection="1">
      <alignment horizontal="center" vertical="center" wrapText="1"/>
    </xf>
    <xf numFmtId="2" fontId="8" fillId="2" borderId="11" xfId="1" applyNumberFormat="1" applyFont="1" applyFill="1" applyBorder="1" applyAlignment="1" applyProtection="1">
      <alignment horizontal="center" vertical="center" wrapText="1"/>
    </xf>
    <xf numFmtId="2" fontId="29" fillId="14" borderId="58" xfId="1" applyNumberFormat="1" applyFont="1" applyFill="1" applyBorder="1" applyAlignment="1" applyProtection="1">
      <alignment horizontal="center" vertical="center" wrapText="1"/>
    </xf>
    <xf numFmtId="165" fontId="9" fillId="0" borderId="5" xfId="4" applyFont="1" applyFill="1" applyBorder="1" applyAlignment="1" applyProtection="1">
      <alignment horizontal="center" vertical="center" wrapText="1"/>
    </xf>
    <xf numFmtId="165" fontId="9" fillId="0" borderId="11" xfId="4" applyFont="1" applyFill="1" applyBorder="1" applyAlignment="1" applyProtection="1">
      <alignment horizontal="center" vertical="center" wrapText="1"/>
    </xf>
    <xf numFmtId="165" fontId="9" fillId="0" borderId="11" xfId="4" applyFont="1" applyFill="1" applyBorder="1" applyAlignment="1" applyProtection="1">
      <alignment vertical="center" wrapText="1"/>
    </xf>
    <xf numFmtId="165" fontId="9" fillId="0" borderId="5" xfId="4" applyFont="1" applyFill="1" applyBorder="1" applyAlignment="1" applyProtection="1">
      <alignment vertical="center" wrapText="1"/>
    </xf>
    <xf numFmtId="0" fontId="65" fillId="0" borderId="0" xfId="0" applyFont="1" applyProtection="1"/>
    <xf numFmtId="8" fontId="65" fillId="0" borderId="0" xfId="0" applyNumberFormat="1" applyFont="1" applyProtection="1"/>
    <xf numFmtId="0" fontId="41" fillId="0" borderId="0" xfId="1" applyFont="1" applyBorder="1" applyAlignment="1" applyProtection="1">
      <alignment vertical="top" wrapText="1"/>
    </xf>
    <xf numFmtId="17" fontId="65" fillId="0" borderId="50" xfId="0" applyNumberFormat="1" applyFont="1" applyFill="1" applyBorder="1" applyAlignment="1" applyProtection="1">
      <alignment horizontal="center" vertical="center"/>
    </xf>
    <xf numFmtId="8" fontId="58" fillId="3" borderId="11" xfId="6" applyNumberFormat="1" applyFont="1" applyFill="1" applyBorder="1" applyAlignment="1" applyProtection="1">
      <alignment horizontal="center" vertical="center"/>
    </xf>
    <xf numFmtId="8" fontId="77" fillId="8" borderId="11" xfId="6" applyNumberFormat="1" applyFont="1" applyFill="1" applyBorder="1" applyAlignment="1" applyProtection="1">
      <alignment vertical="center"/>
      <protection locked="0"/>
    </xf>
    <xf numFmtId="8" fontId="77" fillId="0" borderId="11" xfId="6" applyNumberFormat="1" applyFont="1" applyBorder="1" applyAlignment="1" applyProtection="1">
      <alignment vertical="center"/>
    </xf>
    <xf numFmtId="17" fontId="65" fillId="0" borderId="40" xfId="0" applyNumberFormat="1" applyFont="1" applyFill="1" applyBorder="1" applyAlignment="1" applyProtection="1">
      <alignment horizontal="center" vertical="center"/>
    </xf>
    <xf numFmtId="1" fontId="53" fillId="0" borderId="48" xfId="0" applyNumberFormat="1" applyFont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left" vertical="center" wrapText="1"/>
    </xf>
    <xf numFmtId="0" fontId="9" fillId="11" borderId="0" xfId="1" applyFont="1" applyFill="1" applyBorder="1" applyAlignment="1" applyProtection="1">
      <alignment horizontal="center" vertical="center" wrapText="1"/>
    </xf>
    <xf numFmtId="0" fontId="41" fillId="0" borderId="0" xfId="1" applyFont="1" applyAlignment="1" applyProtection="1">
      <alignment vertical="top" wrapText="1"/>
    </xf>
    <xf numFmtId="0" fontId="41" fillId="0" borderId="0" xfId="1" applyFont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left" vertical="center"/>
    </xf>
    <xf numFmtId="0" fontId="9" fillId="0" borderId="1" xfId="1" applyFont="1" applyFill="1" applyBorder="1" applyAlignment="1" applyProtection="1">
      <alignment horizontal="center" vertical="center" wrapText="1"/>
    </xf>
    <xf numFmtId="0" fontId="34" fillId="14" borderId="5" xfId="1" applyFont="1" applyFill="1" applyBorder="1" applyAlignment="1" applyProtection="1">
      <alignment horizontal="center" vertical="center" wrapText="1"/>
    </xf>
    <xf numFmtId="0" fontId="38" fillId="11" borderId="5" xfId="1" applyFont="1" applyFill="1" applyBorder="1" applyAlignment="1" applyProtection="1">
      <alignment horizontal="center" vertical="center" wrapText="1"/>
    </xf>
    <xf numFmtId="0" fontId="42" fillId="14" borderId="72" xfId="1" applyFont="1" applyFill="1" applyBorder="1" applyAlignment="1" applyProtection="1">
      <alignment horizontal="center" vertical="center" wrapText="1"/>
    </xf>
    <xf numFmtId="0" fontId="42" fillId="14" borderId="79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left" vertical="center" wrapText="1"/>
    </xf>
    <xf numFmtId="0" fontId="21" fillId="14" borderId="72" xfId="1" applyFont="1" applyFill="1" applyBorder="1" applyAlignment="1" applyProtection="1">
      <alignment horizontal="center" vertical="center" wrapText="1"/>
    </xf>
    <xf numFmtId="0" fontId="41" fillId="0" borderId="48" xfId="1" applyFont="1" applyBorder="1" applyAlignment="1" applyProtection="1">
      <alignment horizontal="center"/>
    </xf>
    <xf numFmtId="0" fontId="41" fillId="0" borderId="0" xfId="1" applyFont="1" applyFill="1" applyAlignment="1" applyProtection="1">
      <alignment vertical="center" wrapText="1"/>
    </xf>
    <xf numFmtId="2" fontId="41" fillId="0" borderId="5" xfId="2" applyNumberFormat="1" applyFont="1" applyFill="1" applyBorder="1" applyAlignment="1" applyProtection="1">
      <alignment horizontal="center"/>
    </xf>
    <xf numFmtId="0" fontId="27" fillId="0" borderId="0" xfId="1" applyFont="1" applyAlignment="1" applyProtection="1">
      <alignment wrapText="1"/>
    </xf>
    <xf numFmtId="2" fontId="41" fillId="0" borderId="0" xfId="2" applyNumberFormat="1" applyFont="1" applyFill="1" applyBorder="1" applyAlignment="1" applyProtection="1">
      <alignment horizontal="center"/>
    </xf>
    <xf numFmtId="2" fontId="39" fillId="0" borderId="0" xfId="2" applyNumberFormat="1" applyFont="1" applyFill="1" applyBorder="1" applyAlignment="1" applyProtection="1">
      <alignment horizontal="center"/>
    </xf>
    <xf numFmtId="0" fontId="38" fillId="0" borderId="5" xfId="1" applyFont="1" applyFill="1" applyBorder="1" applyAlignment="1" applyProtection="1">
      <alignment horizontal="center" vertical="center" wrapText="1"/>
    </xf>
    <xf numFmtId="0" fontId="38" fillId="0" borderId="5" xfId="1" applyFont="1" applyFill="1" applyBorder="1" applyAlignment="1" applyProtection="1">
      <alignment vertical="center"/>
    </xf>
    <xf numFmtId="165" fontId="38" fillId="0" borderId="5" xfId="1" applyNumberFormat="1" applyFont="1" applyFill="1" applyBorder="1" applyProtection="1"/>
    <xf numFmtId="165" fontId="38" fillId="0" borderId="5" xfId="4" applyFont="1" applyFill="1" applyBorder="1" applyProtection="1"/>
    <xf numFmtId="165" fontId="38" fillId="0" borderId="5" xfId="4" applyFont="1" applyFill="1" applyBorder="1" applyProtection="1">
      <protection locked="0"/>
    </xf>
    <xf numFmtId="0" fontId="38" fillId="0" borderId="5" xfId="1" applyFont="1" applyFill="1" applyBorder="1" applyAlignment="1" applyProtection="1">
      <alignment horizontal="left" vertical="center" wrapText="1"/>
    </xf>
    <xf numFmtId="0" fontId="38" fillId="0" borderId="10" xfId="1" applyFont="1" applyFill="1" applyBorder="1" applyAlignment="1" applyProtection="1">
      <alignment horizontal="center" vertical="center" wrapText="1"/>
    </xf>
    <xf numFmtId="0" fontId="38" fillId="0" borderId="10" xfId="1" applyFont="1" applyFill="1" applyBorder="1" applyAlignment="1" applyProtection="1">
      <alignment vertical="center"/>
    </xf>
    <xf numFmtId="0" fontId="38" fillId="0" borderId="10" xfId="1" applyFont="1" applyFill="1" applyBorder="1" applyAlignment="1" applyProtection="1">
      <alignment horizontal="left" vertical="center" wrapText="1"/>
    </xf>
    <xf numFmtId="165" fontId="56" fillId="14" borderId="5" xfId="1" applyNumberFormat="1" applyFont="1" applyFill="1" applyBorder="1" applyAlignment="1" applyProtection="1">
      <alignment vertical="center"/>
    </xf>
    <xf numFmtId="165" fontId="56" fillId="14" borderId="5" xfId="4" applyFont="1" applyFill="1" applyBorder="1" applyAlignment="1" applyProtection="1">
      <alignment vertical="center"/>
    </xf>
    <xf numFmtId="165" fontId="38" fillId="0" borderId="0" xfId="1" applyNumberFormat="1" applyFont="1" applyFill="1" applyBorder="1" applyAlignment="1" applyProtection="1">
      <alignment vertical="center"/>
      <protection locked="0"/>
    </xf>
    <xf numFmtId="165" fontId="38" fillId="0" borderId="0" xfId="4" applyFont="1" applyFill="1" applyBorder="1" applyAlignment="1" applyProtection="1">
      <alignment vertical="center"/>
      <protection locked="0"/>
    </xf>
    <xf numFmtId="0" fontId="78" fillId="0" borderId="0" xfId="1" applyFont="1" applyAlignment="1" applyProtection="1">
      <alignment vertical="center"/>
      <protection locked="0"/>
    </xf>
    <xf numFmtId="0" fontId="78" fillId="0" borderId="0" xfId="1" applyFont="1" applyAlignment="1" applyProtection="1">
      <alignment vertical="top" wrapText="1"/>
      <protection locked="0"/>
    </xf>
    <xf numFmtId="0" fontId="78" fillId="0" borderId="0" xfId="1" applyFont="1" applyAlignment="1" applyProtection="1">
      <alignment vertical="top"/>
      <protection locked="0"/>
    </xf>
    <xf numFmtId="0" fontId="41" fillId="0" borderId="0" xfId="1" applyFont="1" applyAlignment="1" applyProtection="1">
      <alignment wrapText="1"/>
      <protection locked="0"/>
    </xf>
    <xf numFmtId="0" fontId="39" fillId="0" borderId="0" xfId="1" applyFont="1" applyProtection="1">
      <protection locked="0"/>
    </xf>
    <xf numFmtId="0" fontId="31" fillId="0" borderId="0" xfId="1" applyFont="1" applyFill="1" applyBorder="1" applyAlignment="1" applyProtection="1">
      <alignment horizontal="left" vertical="top" wrapText="1"/>
      <protection locked="0"/>
    </xf>
    <xf numFmtId="0" fontId="41" fillId="0" borderId="0" xfId="1" applyFont="1" applyBorder="1" applyAlignment="1" applyProtection="1">
      <alignment vertical="center" wrapText="1"/>
      <protection locked="0"/>
    </xf>
    <xf numFmtId="0" fontId="41" fillId="0" borderId="0" xfId="1" applyFont="1" applyAlignment="1" applyProtection="1">
      <alignment vertical="top" wrapText="1"/>
      <protection locked="0"/>
    </xf>
    <xf numFmtId="0" fontId="76" fillId="11" borderId="5" xfId="1" applyFont="1" applyFill="1" applyBorder="1" applyAlignment="1" applyProtection="1">
      <alignment horizontal="center" vertical="center" wrapText="1"/>
    </xf>
    <xf numFmtId="10" fontId="78" fillId="0" borderId="5" xfId="5" applyNumberFormat="1" applyFont="1" applyFill="1" applyBorder="1" applyAlignment="1" applyProtection="1">
      <alignment horizontal="center"/>
    </xf>
    <xf numFmtId="10" fontId="78" fillId="0" borderId="0" xfId="5" applyNumberFormat="1" applyFont="1" applyFill="1" applyBorder="1" applyAlignment="1" applyProtection="1">
      <alignment horizontal="center"/>
    </xf>
    <xf numFmtId="0" fontId="32" fillId="0" borderId="2" xfId="1" applyFont="1" applyFill="1" applyBorder="1" applyAlignment="1" applyProtection="1">
      <alignment vertical="center"/>
    </xf>
    <xf numFmtId="164" fontId="9" fillId="0" borderId="2" xfId="1" applyNumberFormat="1" applyFont="1" applyFill="1" applyBorder="1" applyAlignment="1" applyProtection="1">
      <alignment vertical="center"/>
    </xf>
    <xf numFmtId="164" fontId="9" fillId="0" borderId="2" xfId="1" applyNumberFormat="1" applyFont="1" applyFill="1" applyBorder="1" applyAlignment="1" applyProtection="1">
      <alignment horizontal="right" vertical="center"/>
    </xf>
    <xf numFmtId="0" fontId="32" fillId="0" borderId="23" xfId="1" applyFont="1" applyFill="1" applyBorder="1" applyAlignment="1" applyProtection="1">
      <alignment vertical="center"/>
    </xf>
    <xf numFmtId="164" fontId="9" fillId="0" borderId="23" xfId="1" applyNumberFormat="1" applyFont="1" applyFill="1" applyBorder="1" applyAlignment="1" applyProtection="1">
      <alignment vertical="center"/>
    </xf>
    <xf numFmtId="164" fontId="9" fillId="0" borderId="23" xfId="1" applyNumberFormat="1" applyFont="1" applyFill="1" applyBorder="1" applyAlignment="1" applyProtection="1">
      <alignment horizontal="right" vertical="center"/>
    </xf>
    <xf numFmtId="164" fontId="9" fillId="0" borderId="26" xfId="1" applyNumberFormat="1" applyFont="1" applyFill="1" applyBorder="1" applyAlignment="1" applyProtection="1">
      <alignment horizontal="right" vertical="center"/>
    </xf>
    <xf numFmtId="0" fontId="79" fillId="0" borderId="9" xfId="1" applyFont="1" applyFill="1" applyBorder="1" applyAlignment="1" applyProtection="1">
      <alignment vertical="top"/>
    </xf>
    <xf numFmtId="0" fontId="79" fillId="0" borderId="0" xfId="1" applyFont="1" applyFill="1" applyBorder="1" applyAlignment="1" applyProtection="1">
      <alignment vertical="top"/>
    </xf>
    <xf numFmtId="164" fontId="31" fillId="0" borderId="0" xfId="1" applyNumberFormat="1" applyFont="1" applyFill="1" applyBorder="1" applyAlignment="1" applyProtection="1">
      <alignment horizontal="right" vertical="center"/>
    </xf>
    <xf numFmtId="0" fontId="41" fillId="0" borderId="0" xfId="1" applyFont="1" applyFill="1" applyAlignment="1" applyProtection="1"/>
    <xf numFmtId="0" fontId="31" fillId="11" borderId="5" xfId="1" applyFont="1" applyFill="1" applyBorder="1" applyAlignment="1" applyProtection="1">
      <alignment horizontal="center" vertical="center" wrapText="1"/>
    </xf>
    <xf numFmtId="10" fontId="39" fillId="0" borderId="2" xfId="5" applyNumberFormat="1" applyFont="1" applyFill="1" applyBorder="1" applyAlignment="1" applyProtection="1">
      <alignment horizontal="center"/>
    </xf>
    <xf numFmtId="0" fontId="78" fillId="0" borderId="0" xfId="2" applyNumberFormat="1" applyFont="1" applyFill="1" applyBorder="1" applyAlignment="1" applyProtection="1">
      <alignment horizontal="center"/>
    </xf>
    <xf numFmtId="0" fontId="32" fillId="2" borderId="2" xfId="1" applyFont="1" applyFill="1" applyBorder="1" applyAlignment="1" applyProtection="1">
      <alignment horizontal="center" vertical="center"/>
      <protection hidden="1"/>
    </xf>
    <xf numFmtId="0" fontId="32" fillId="2" borderId="2" xfId="1" applyFont="1" applyFill="1" applyBorder="1" applyAlignment="1" applyProtection="1">
      <alignment horizontal="left" vertical="center" wrapText="1"/>
      <protection hidden="1"/>
    </xf>
    <xf numFmtId="164" fontId="9" fillId="2" borderId="2" xfId="1" applyNumberFormat="1" applyFont="1" applyFill="1" applyBorder="1" applyAlignment="1" applyProtection="1">
      <alignment horizontal="right" vertical="center" wrapText="1"/>
      <protection hidden="1"/>
    </xf>
    <xf numFmtId="164" fontId="9" fillId="0" borderId="2" xfId="1" applyNumberFormat="1" applyFont="1" applyFill="1" applyBorder="1" applyAlignment="1" applyProtection="1">
      <alignment horizontal="right" vertical="center"/>
      <protection hidden="1"/>
    </xf>
    <xf numFmtId="164" fontId="9" fillId="2" borderId="2" xfId="1" applyNumberFormat="1" applyFont="1" applyFill="1" applyBorder="1" applyAlignment="1" applyProtection="1">
      <alignment horizontal="right" vertical="center" wrapText="1"/>
      <protection locked="0"/>
    </xf>
    <xf numFmtId="0" fontId="32" fillId="2" borderId="23" xfId="1" applyFont="1" applyFill="1" applyBorder="1" applyAlignment="1" applyProtection="1">
      <alignment horizontal="center" vertical="center"/>
      <protection hidden="1"/>
    </xf>
    <xf numFmtId="0" fontId="32" fillId="2" borderId="23" xfId="1" applyFont="1" applyFill="1" applyBorder="1" applyAlignment="1" applyProtection="1">
      <alignment horizontal="left" vertical="center" wrapText="1"/>
      <protection hidden="1"/>
    </xf>
    <xf numFmtId="164" fontId="9" fillId="2" borderId="23" xfId="1" applyNumberFormat="1" applyFont="1" applyFill="1" applyBorder="1" applyAlignment="1" applyProtection="1">
      <alignment horizontal="right" vertical="center" wrapText="1"/>
      <protection hidden="1"/>
    </xf>
    <xf numFmtId="164" fontId="9" fillId="0" borderId="23" xfId="1" applyNumberFormat="1" applyFont="1" applyFill="1" applyBorder="1" applyAlignment="1" applyProtection="1">
      <alignment horizontal="right" vertical="center"/>
      <protection hidden="1"/>
    </xf>
    <xf numFmtId="164" fontId="9" fillId="2" borderId="23" xfId="1" applyNumberFormat="1" applyFont="1" applyFill="1" applyBorder="1" applyAlignment="1" applyProtection="1">
      <alignment horizontal="right" vertical="center" wrapText="1"/>
      <protection locked="0"/>
    </xf>
    <xf numFmtId="0" fontId="32" fillId="2" borderId="2" xfId="1" applyFont="1" applyFill="1" applyBorder="1" applyAlignment="1" applyProtection="1">
      <alignment horizontal="center" vertical="center"/>
    </xf>
    <xf numFmtId="0" fontId="32" fillId="2" borderId="2" xfId="1" applyFont="1" applyFill="1" applyBorder="1" applyAlignment="1" applyProtection="1">
      <alignment horizontal="left" vertical="center" wrapText="1"/>
    </xf>
    <xf numFmtId="164" fontId="9" fillId="2" borderId="2" xfId="1" applyNumberFormat="1" applyFont="1" applyFill="1" applyBorder="1" applyAlignment="1" applyProtection="1">
      <alignment horizontal="right" vertical="center" wrapText="1"/>
    </xf>
    <xf numFmtId="0" fontId="32" fillId="2" borderId="23" xfId="1" applyFont="1" applyFill="1" applyBorder="1" applyAlignment="1" applyProtection="1">
      <alignment horizontal="center" vertical="center"/>
    </xf>
    <xf numFmtId="0" fontId="32" fillId="2" borderId="23" xfId="1" applyFont="1" applyFill="1" applyBorder="1" applyAlignment="1" applyProtection="1">
      <alignment horizontal="left" vertical="center" wrapText="1"/>
    </xf>
    <xf numFmtId="164" fontId="9" fillId="2" borderId="23" xfId="1" applyNumberFormat="1" applyFont="1" applyFill="1" applyBorder="1" applyAlignment="1" applyProtection="1">
      <alignment horizontal="right" vertical="center" wrapText="1"/>
    </xf>
    <xf numFmtId="0" fontId="38" fillId="0" borderId="0" xfId="1" applyFont="1" applyFill="1" applyProtection="1"/>
    <xf numFmtId="0" fontId="76" fillId="11" borderId="23" xfId="1" applyFont="1" applyFill="1" applyBorder="1" applyAlignment="1" applyProtection="1">
      <alignment horizontal="center" vertical="center" wrapText="1"/>
    </xf>
    <xf numFmtId="10" fontId="78" fillId="0" borderId="23" xfId="5" applyNumberFormat="1" applyFont="1" applyFill="1" applyBorder="1" applyAlignment="1" applyProtection="1">
      <alignment horizontal="center" vertical="center"/>
    </xf>
    <xf numFmtId="0" fontId="31" fillId="2" borderId="2" xfId="1" applyFont="1" applyFill="1" applyBorder="1" applyAlignment="1" applyProtection="1">
      <alignment horizontal="center" vertical="center" wrapText="1"/>
    </xf>
    <xf numFmtId="0" fontId="31" fillId="2" borderId="2" xfId="1" applyFont="1" applyFill="1" applyBorder="1" applyAlignment="1" applyProtection="1">
      <alignment horizontal="left" vertical="center" wrapText="1"/>
    </xf>
    <xf numFmtId="164" fontId="31" fillId="0" borderId="2" xfId="1" applyNumberFormat="1" applyFont="1" applyFill="1" applyBorder="1" applyAlignment="1" applyProtection="1">
      <alignment horizontal="right" vertical="center"/>
    </xf>
    <xf numFmtId="0" fontId="31" fillId="2" borderId="23" xfId="1" applyFont="1" applyFill="1" applyBorder="1" applyAlignment="1" applyProtection="1">
      <alignment horizontal="center" vertical="center" wrapText="1"/>
    </xf>
    <xf numFmtId="0" fontId="31" fillId="2" borderId="23" xfId="1" applyFont="1" applyFill="1" applyBorder="1" applyAlignment="1" applyProtection="1">
      <alignment horizontal="left" vertical="center" wrapText="1"/>
    </xf>
    <xf numFmtId="164" fontId="31" fillId="0" borderId="23" xfId="1" applyNumberFormat="1" applyFont="1" applyFill="1" applyBorder="1" applyAlignment="1" applyProtection="1">
      <alignment horizontal="right" vertical="center"/>
    </xf>
    <xf numFmtId="0" fontId="31" fillId="2" borderId="2" xfId="1" applyFont="1" applyFill="1" applyBorder="1" applyAlignment="1" applyProtection="1">
      <alignment horizontal="center" vertical="center" wrapText="1"/>
      <protection locked="0"/>
    </xf>
    <xf numFmtId="0" fontId="41" fillId="0" borderId="48" xfId="1" applyFont="1" applyBorder="1" applyProtection="1"/>
    <xf numFmtId="0" fontId="31" fillId="2" borderId="2" xfId="1" applyNumberFormat="1" applyFont="1" applyFill="1" applyBorder="1" applyAlignment="1" applyProtection="1">
      <alignment horizontal="center" vertical="center" wrapText="1"/>
    </xf>
    <xf numFmtId="166" fontId="31" fillId="2" borderId="2" xfId="1" applyNumberFormat="1" applyFont="1" applyFill="1" applyBorder="1" applyAlignment="1" applyProtection="1">
      <alignment horizontal="right" vertical="center" wrapText="1"/>
    </xf>
    <xf numFmtId="0" fontId="31" fillId="2" borderId="23" xfId="1" applyNumberFormat="1" applyFont="1" applyFill="1" applyBorder="1" applyAlignment="1" applyProtection="1">
      <alignment horizontal="center" vertical="center" wrapText="1"/>
    </xf>
    <xf numFmtId="166" fontId="31" fillId="2" borderId="23" xfId="1" applyNumberFormat="1" applyFont="1" applyFill="1" applyBorder="1" applyAlignment="1" applyProtection="1">
      <alignment horizontal="right" vertical="center" wrapText="1"/>
    </xf>
    <xf numFmtId="0" fontId="59" fillId="0" borderId="0" xfId="7" applyFont="1" applyAlignment="1">
      <alignment horizontal="justify" vertical="center" wrapText="1"/>
    </xf>
    <xf numFmtId="0" fontId="65" fillId="0" borderId="0" xfId="7" applyFont="1" applyAlignment="1">
      <alignment horizontal="center" vertical="center" wrapText="1"/>
    </xf>
    <xf numFmtId="0" fontId="59" fillId="11" borderId="0" xfId="0" applyFont="1" applyFill="1" applyBorder="1" applyAlignment="1" applyProtection="1">
      <alignment horizontal="left" vertical="center"/>
    </xf>
    <xf numFmtId="0" fontId="53" fillId="0" borderId="0" xfId="0" applyFont="1" applyBorder="1" applyAlignment="1" applyProtection="1">
      <alignment horizontal="center"/>
    </xf>
    <xf numFmtId="0" fontId="59" fillId="0" borderId="0" xfId="0" applyFont="1" applyFill="1" applyBorder="1" applyAlignment="1" applyProtection="1">
      <alignment horizontal="left" vertical="center"/>
    </xf>
    <xf numFmtId="0" fontId="44" fillId="14" borderId="0" xfId="0" applyFont="1" applyFill="1" applyBorder="1" applyAlignment="1" applyProtection="1">
      <alignment horizontal="center" vertical="center"/>
    </xf>
    <xf numFmtId="0" fontId="44" fillId="14" borderId="0" xfId="0" applyFont="1" applyFill="1" applyBorder="1" applyAlignment="1" applyProtection="1">
      <alignment horizontal="center" vertical="center" wrapText="1"/>
    </xf>
    <xf numFmtId="0" fontId="47" fillId="0" borderId="0" xfId="0" applyFont="1" applyBorder="1" applyAlignment="1" applyProtection="1">
      <alignment horizontal="center"/>
    </xf>
    <xf numFmtId="0" fontId="59" fillId="11" borderId="0" xfId="0" applyFont="1" applyFill="1" applyBorder="1" applyAlignment="1" applyProtection="1">
      <alignment horizontal="left" vertical="center" wrapText="1"/>
    </xf>
    <xf numFmtId="0" fontId="59" fillId="0" borderId="0" xfId="0" applyFont="1" applyFill="1" applyBorder="1" applyAlignment="1" applyProtection="1">
      <alignment horizontal="left" vertical="center" wrapText="1"/>
    </xf>
    <xf numFmtId="168" fontId="8" fillId="8" borderId="32" xfId="1" applyNumberFormat="1" applyFont="1" applyFill="1" applyBorder="1" applyAlignment="1" applyProtection="1">
      <alignment horizontal="center" vertical="center" wrapText="1"/>
      <protection locked="0"/>
    </xf>
    <xf numFmtId="168" fontId="8" fillId="8" borderId="0" xfId="1" applyNumberFormat="1" applyFont="1" applyFill="1" applyBorder="1" applyAlignment="1" applyProtection="1">
      <alignment horizontal="center" vertical="center" wrapText="1"/>
      <protection locked="0"/>
    </xf>
    <xf numFmtId="0" fontId="33" fillId="14" borderId="31" xfId="1" applyFont="1" applyFill="1" applyBorder="1" applyAlignment="1" applyProtection="1">
      <alignment horizontal="right" vertical="center" wrapText="1"/>
    </xf>
    <xf numFmtId="0" fontId="33" fillId="14" borderId="52" xfId="1" applyFont="1" applyFill="1" applyBorder="1" applyAlignment="1" applyProtection="1">
      <alignment horizontal="right" vertical="center" wrapText="1"/>
    </xf>
    <xf numFmtId="0" fontId="8" fillId="8" borderId="32" xfId="1" applyFont="1" applyFill="1" applyBorder="1" applyAlignment="1" applyProtection="1">
      <alignment horizontal="center" vertical="center" wrapText="1"/>
      <protection locked="0"/>
    </xf>
    <xf numFmtId="0" fontId="8" fillId="8" borderId="0" xfId="1" applyFont="1" applyFill="1" applyBorder="1" applyAlignment="1" applyProtection="1">
      <alignment horizontal="center" vertical="center" wrapText="1"/>
      <protection locked="0"/>
    </xf>
    <xf numFmtId="164" fontId="21" fillId="14" borderId="6" xfId="1" applyNumberFormat="1" applyFont="1" applyFill="1" applyBorder="1" applyAlignment="1" applyProtection="1">
      <alignment horizontal="center" vertical="center" wrapText="1"/>
    </xf>
    <xf numFmtId="164" fontId="21" fillId="14" borderId="15" xfId="1" applyNumberFormat="1" applyFont="1" applyFill="1" applyBorder="1" applyAlignment="1" applyProtection="1">
      <alignment horizontal="center" vertical="center" wrapText="1"/>
    </xf>
    <xf numFmtId="164" fontId="21" fillId="14" borderId="7" xfId="1" applyNumberFormat="1" applyFont="1" applyFill="1" applyBorder="1" applyAlignment="1" applyProtection="1">
      <alignment horizontal="center" vertical="center" wrapText="1"/>
    </xf>
    <xf numFmtId="0" fontId="26" fillId="0" borderId="0" xfId="1" applyFont="1" applyFill="1" applyBorder="1" applyAlignment="1" applyProtection="1">
      <alignment horizontal="justify" vertical="top" wrapText="1"/>
    </xf>
    <xf numFmtId="0" fontId="9" fillId="0" borderId="10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9" fillId="0" borderId="31" xfId="1" applyFont="1" applyFill="1" applyBorder="1" applyAlignment="1" applyProtection="1">
      <alignment horizontal="left" vertical="center" wrapText="1"/>
    </xf>
    <xf numFmtId="0" fontId="9" fillId="0" borderId="52" xfId="1" applyFont="1" applyFill="1" applyBorder="1" applyAlignment="1" applyProtection="1">
      <alignment horizontal="left" vertical="center" wrapText="1"/>
    </xf>
    <xf numFmtId="0" fontId="9" fillId="0" borderId="21" xfId="1" applyFont="1" applyFill="1" applyBorder="1" applyAlignment="1" applyProtection="1">
      <alignment horizontal="left" vertical="center" wrapText="1"/>
    </xf>
    <xf numFmtId="0" fontId="9" fillId="0" borderId="53" xfId="1" applyFont="1" applyFill="1" applyBorder="1" applyAlignment="1" applyProtection="1">
      <alignment horizontal="left" vertical="center" wrapText="1"/>
    </xf>
    <xf numFmtId="170" fontId="19" fillId="0" borderId="31" xfId="1" applyNumberFormat="1" applyFont="1" applyFill="1" applyBorder="1" applyAlignment="1" applyProtection="1">
      <alignment horizontal="center" vertical="center" wrapText="1"/>
    </xf>
    <xf numFmtId="170" fontId="19" fillId="0" borderId="52" xfId="1" applyNumberFormat="1" applyFont="1" applyFill="1" applyBorder="1" applyAlignment="1" applyProtection="1">
      <alignment horizontal="center" vertical="center" wrapText="1"/>
    </xf>
    <xf numFmtId="170" fontId="19" fillId="0" borderId="21" xfId="1" applyNumberFormat="1" applyFont="1" applyFill="1" applyBorder="1" applyAlignment="1" applyProtection="1">
      <alignment horizontal="center" vertical="center" wrapText="1"/>
    </xf>
    <xf numFmtId="170" fontId="19" fillId="0" borderId="53" xfId="1" applyNumberFormat="1" applyFont="1" applyFill="1" applyBorder="1" applyAlignment="1" applyProtection="1">
      <alignment horizontal="center" vertical="center" wrapText="1"/>
    </xf>
    <xf numFmtId="0" fontId="21" fillId="14" borderId="70" xfId="1" applyFont="1" applyFill="1" applyBorder="1" applyAlignment="1" applyProtection="1">
      <alignment horizontal="center" vertical="center" wrapText="1"/>
    </xf>
    <xf numFmtId="0" fontId="21" fillId="14" borderId="15" xfId="1" applyFont="1" applyFill="1" applyBorder="1" applyAlignment="1" applyProtection="1">
      <alignment horizontal="center" vertical="center" wrapText="1"/>
    </xf>
    <xf numFmtId="0" fontId="21" fillId="14" borderId="7" xfId="1" applyFont="1" applyFill="1" applyBorder="1" applyAlignment="1" applyProtection="1">
      <alignment horizontal="center" vertical="center" wrapText="1"/>
    </xf>
    <xf numFmtId="170" fontId="19" fillId="11" borderId="5" xfId="1" applyNumberFormat="1" applyFont="1" applyFill="1" applyBorder="1" applyAlignment="1" applyProtection="1">
      <alignment horizontal="center" vertical="center" wrapText="1"/>
    </xf>
    <xf numFmtId="0" fontId="9" fillId="11" borderId="5" xfId="1" applyFont="1" applyFill="1" applyBorder="1" applyAlignment="1" applyProtection="1">
      <alignment horizontal="left" vertical="center" wrapText="1"/>
    </xf>
    <xf numFmtId="0" fontId="23" fillId="0" borderId="49" xfId="1" applyFont="1" applyFill="1" applyBorder="1" applyAlignment="1" applyProtection="1">
      <alignment horizontal="center" vertical="center"/>
    </xf>
    <xf numFmtId="0" fontId="23" fillId="0" borderId="51" xfId="1" applyFont="1" applyFill="1" applyBorder="1" applyAlignment="1" applyProtection="1">
      <alignment horizontal="center" vertical="center"/>
    </xf>
    <xf numFmtId="0" fontId="6" fillId="0" borderId="0" xfId="1" applyFont="1" applyAlignment="1" applyProtection="1">
      <alignment horizontal="center" vertical="top" wrapText="1"/>
    </xf>
    <xf numFmtId="0" fontId="24" fillId="0" borderId="48" xfId="1" applyFont="1" applyFill="1" applyBorder="1" applyAlignment="1" applyProtection="1">
      <alignment horizontal="center" vertical="top" wrapText="1"/>
    </xf>
    <xf numFmtId="0" fontId="6" fillId="0" borderId="43" xfId="1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0" fontId="6" fillId="0" borderId="88" xfId="1" applyFont="1" applyBorder="1" applyAlignment="1" applyProtection="1">
      <alignment horizontal="center" vertical="center" wrapText="1"/>
    </xf>
    <xf numFmtId="0" fontId="6" fillId="0" borderId="89" xfId="1" applyFont="1" applyBorder="1" applyAlignment="1" applyProtection="1">
      <alignment horizontal="center" vertical="center" wrapText="1"/>
    </xf>
    <xf numFmtId="0" fontId="9" fillId="2" borderId="6" xfId="1" applyFont="1" applyFill="1" applyBorder="1" applyAlignment="1" applyProtection="1">
      <alignment horizontal="left" vertical="center" wrapText="1"/>
    </xf>
    <xf numFmtId="0" fontId="9" fillId="2" borderId="15" xfId="1" applyFont="1" applyFill="1" applyBorder="1" applyAlignment="1" applyProtection="1">
      <alignment horizontal="left" vertical="center" wrapText="1"/>
    </xf>
    <xf numFmtId="0" fontId="9" fillId="2" borderId="7" xfId="1" applyFont="1" applyFill="1" applyBorder="1" applyAlignment="1" applyProtection="1">
      <alignment horizontal="left" vertical="center" wrapText="1"/>
    </xf>
    <xf numFmtId="170" fontId="19" fillId="2" borderId="5" xfId="1" applyNumberFormat="1" applyFont="1" applyFill="1" applyBorder="1" applyAlignment="1" applyProtection="1">
      <alignment horizontal="center" vertical="center" wrapText="1"/>
    </xf>
    <xf numFmtId="0" fontId="9" fillId="11" borderId="6" xfId="1" applyFont="1" applyFill="1" applyBorder="1" applyAlignment="1" applyProtection="1">
      <alignment horizontal="left" vertical="center" wrapText="1"/>
    </xf>
    <xf numFmtId="0" fontId="9" fillId="11" borderId="15" xfId="1" applyFont="1" applyFill="1" applyBorder="1" applyAlignment="1" applyProtection="1">
      <alignment horizontal="left" vertical="center" wrapText="1"/>
    </xf>
    <xf numFmtId="0" fontId="9" fillId="11" borderId="7" xfId="1" applyFont="1" applyFill="1" applyBorder="1" applyAlignment="1" applyProtection="1">
      <alignment horizontal="left" vertical="center" wrapText="1"/>
    </xf>
    <xf numFmtId="0" fontId="7" fillId="0" borderId="0" xfId="1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21" fillId="14" borderId="42" xfId="1" applyFont="1" applyFill="1" applyBorder="1" applyAlignment="1" applyProtection="1">
      <alignment horizontal="center" vertical="center" wrapText="1"/>
    </xf>
    <xf numFmtId="0" fontId="21" fillId="14" borderId="44" xfId="1" applyFont="1" applyFill="1" applyBorder="1" applyAlignment="1" applyProtection="1">
      <alignment horizontal="center" vertical="center" wrapText="1"/>
    </xf>
    <xf numFmtId="0" fontId="21" fillId="14" borderId="45" xfId="1" applyFont="1" applyFill="1" applyBorder="1" applyAlignment="1" applyProtection="1">
      <alignment horizontal="center" vertical="center" wrapText="1"/>
    </xf>
    <xf numFmtId="0" fontId="21" fillId="14" borderId="39" xfId="1" applyFont="1" applyFill="1" applyBorder="1" applyAlignment="1" applyProtection="1">
      <alignment horizontal="center" vertical="center" wrapText="1"/>
    </xf>
    <xf numFmtId="0" fontId="9" fillId="0" borderId="48" xfId="1" applyFont="1" applyFill="1" applyBorder="1" applyAlignment="1" applyProtection="1">
      <alignment horizontal="center" vertical="center" wrapText="1"/>
    </xf>
    <xf numFmtId="0" fontId="25" fillId="11" borderId="0" xfId="1" applyFont="1" applyFill="1" applyBorder="1" applyAlignment="1" applyProtection="1">
      <alignment horizontal="left" vertical="center"/>
    </xf>
    <xf numFmtId="170" fontId="21" fillId="14" borderId="5" xfId="1" applyNumberFormat="1" applyFont="1" applyFill="1" applyBorder="1" applyAlignment="1" applyProtection="1">
      <alignment horizontal="center" vertical="center" wrapText="1"/>
    </xf>
    <xf numFmtId="0" fontId="6" fillId="0" borderId="49" xfId="1" applyFont="1" applyFill="1" applyBorder="1" applyAlignment="1" applyProtection="1">
      <alignment horizontal="center" vertical="center" wrapText="1"/>
    </xf>
    <xf numFmtId="0" fontId="6" fillId="0" borderId="51" xfId="1" applyFont="1" applyFill="1" applyBorder="1" applyAlignment="1" applyProtection="1">
      <alignment horizontal="center" vertical="center" wrapText="1"/>
    </xf>
    <xf numFmtId="0" fontId="6" fillId="0" borderId="50" xfId="1" applyFont="1" applyFill="1" applyBorder="1" applyAlignment="1" applyProtection="1">
      <alignment horizontal="center" vertical="center" wrapText="1"/>
    </xf>
    <xf numFmtId="2" fontId="8" fillId="0" borderId="10" xfId="1" applyNumberFormat="1" applyFont="1" applyFill="1" applyBorder="1" applyAlignment="1" applyProtection="1">
      <alignment horizontal="center" vertical="center" wrapText="1"/>
    </xf>
    <xf numFmtId="2" fontId="8" fillId="0" borderId="11" xfId="1" applyNumberFormat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left" vertical="center" wrapText="1"/>
    </xf>
    <xf numFmtId="0" fontId="8" fillId="11" borderId="5" xfId="1" applyFont="1" applyFill="1" applyBorder="1" applyAlignment="1" applyProtection="1">
      <alignment horizontal="left" vertical="center" wrapText="1"/>
    </xf>
    <xf numFmtId="170" fontId="29" fillId="14" borderId="91" xfId="1" applyNumberFormat="1" applyFont="1" applyFill="1" applyBorder="1" applyAlignment="1" applyProtection="1">
      <alignment horizontal="center" vertical="center" wrapText="1"/>
    </xf>
    <xf numFmtId="0" fontId="8" fillId="11" borderId="10" xfId="1" applyFont="1" applyFill="1" applyBorder="1" applyAlignment="1" applyProtection="1">
      <alignment horizontal="left" vertical="center" wrapText="1"/>
    </xf>
    <xf numFmtId="170" fontId="8" fillId="11" borderId="5" xfId="1" applyNumberFormat="1" applyFont="1" applyFill="1" applyBorder="1" applyAlignment="1" applyProtection="1">
      <alignment horizontal="center" vertical="center" wrapText="1"/>
    </xf>
    <xf numFmtId="170" fontId="8" fillId="11" borderId="10" xfId="1" applyNumberFormat="1" applyFont="1" applyFill="1" applyBorder="1" applyAlignment="1" applyProtection="1">
      <alignment horizontal="center" vertical="center" wrapText="1"/>
    </xf>
    <xf numFmtId="170" fontId="8" fillId="0" borderId="5" xfId="1" applyNumberFormat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left" vertical="center" wrapText="1"/>
    </xf>
    <xf numFmtId="170" fontId="8" fillId="11" borderId="11" xfId="1" applyNumberFormat="1" applyFont="1" applyFill="1" applyBorder="1" applyAlignment="1" applyProtection="1">
      <alignment horizontal="center" vertical="center" wrapText="1"/>
    </xf>
    <xf numFmtId="0" fontId="29" fillId="14" borderId="91" xfId="1" applyFont="1" applyFill="1" applyBorder="1" applyAlignment="1" applyProtection="1">
      <alignment horizontal="center" vertical="center" wrapText="1"/>
    </xf>
    <xf numFmtId="0" fontId="27" fillId="0" borderId="50" xfId="1" applyFont="1" applyFill="1" applyBorder="1" applyAlignment="1" applyProtection="1">
      <alignment horizontal="center" vertical="center" wrapText="1"/>
    </xf>
    <xf numFmtId="0" fontId="27" fillId="0" borderId="40" xfId="1" applyFont="1" applyFill="1" applyBorder="1" applyAlignment="1" applyProtection="1">
      <alignment horizontal="center" vertical="center" wrapText="1"/>
    </xf>
    <xf numFmtId="0" fontId="27" fillId="0" borderId="49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right" vertical="center" wrapText="1"/>
    </xf>
    <xf numFmtId="170" fontId="8" fillId="2" borderId="11" xfId="1" applyNumberFormat="1" applyFont="1" applyFill="1" applyBorder="1" applyAlignment="1" applyProtection="1">
      <alignment horizontal="center" vertical="center" wrapText="1"/>
    </xf>
    <xf numFmtId="0" fontId="27" fillId="0" borderId="89" xfId="1" applyFont="1" applyBorder="1" applyAlignment="1" applyProtection="1">
      <alignment horizontal="center" vertical="center" wrapText="1"/>
    </xf>
    <xf numFmtId="0" fontId="8" fillId="11" borderId="31" xfId="1" applyFont="1" applyFill="1" applyBorder="1" applyAlignment="1" applyProtection="1">
      <alignment horizontal="left" vertical="center" wrapText="1"/>
    </xf>
    <xf numFmtId="0" fontId="8" fillId="11" borderId="52" xfId="1" applyFont="1" applyFill="1" applyBorder="1" applyAlignment="1" applyProtection="1">
      <alignment horizontal="left" vertical="center" wrapText="1"/>
    </xf>
    <xf numFmtId="0" fontId="41" fillId="0" borderId="43" xfId="1" applyFont="1" applyBorder="1" applyAlignment="1" applyProtection="1">
      <alignment horizontal="center" vertical="center" wrapText="1"/>
    </xf>
    <xf numFmtId="0" fontId="41" fillId="0" borderId="0" xfId="1" applyFont="1" applyAlignment="1" applyProtection="1">
      <alignment horizontal="center" vertical="top" wrapText="1"/>
    </xf>
    <xf numFmtId="0" fontId="32" fillId="0" borderId="0" xfId="1" applyFont="1" applyFill="1" applyBorder="1" applyAlignment="1" applyProtection="1">
      <alignment horizontal="justify" vertical="top" wrapText="1"/>
    </xf>
    <xf numFmtId="0" fontId="41" fillId="0" borderId="0" xfId="1" applyFont="1" applyBorder="1" applyAlignment="1" applyProtection="1">
      <alignment horizontal="center" vertical="center" wrapText="1"/>
    </xf>
    <xf numFmtId="165" fontId="9" fillId="0" borderId="6" xfId="4" applyFont="1" applyFill="1" applyBorder="1" applyAlignment="1" applyProtection="1">
      <alignment horizontal="center" vertical="center" wrapText="1"/>
    </xf>
    <xf numFmtId="165" fontId="9" fillId="0" borderId="7" xfId="4" applyFont="1" applyFill="1" applyBorder="1" applyAlignment="1" applyProtection="1">
      <alignment horizontal="center" vertical="center" wrapText="1"/>
    </xf>
    <xf numFmtId="0" fontId="11" fillId="14" borderId="72" xfId="1" applyFont="1" applyFill="1" applyBorder="1" applyAlignment="1" applyProtection="1">
      <alignment horizontal="center"/>
    </xf>
    <xf numFmtId="0" fontId="9" fillId="0" borderId="6" xfId="1" applyFont="1" applyFill="1" applyBorder="1" applyAlignment="1" applyProtection="1">
      <alignment horizontal="left" vertical="center" wrapText="1"/>
    </xf>
    <xf numFmtId="0" fontId="9" fillId="0" borderId="15" xfId="1" applyFont="1" applyFill="1" applyBorder="1" applyAlignment="1" applyProtection="1">
      <alignment horizontal="left" vertical="center" wrapText="1"/>
    </xf>
    <xf numFmtId="0" fontId="9" fillId="0" borderId="7" xfId="1" applyFont="1" applyFill="1" applyBorder="1" applyAlignment="1" applyProtection="1">
      <alignment horizontal="left" vertical="center" wrapText="1"/>
    </xf>
    <xf numFmtId="165" fontId="9" fillId="0" borderId="5" xfId="4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justify" vertical="center" wrapText="1"/>
    </xf>
    <xf numFmtId="0" fontId="19" fillId="0" borderId="9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164" fontId="48" fillId="14" borderId="58" xfId="1" applyNumberFormat="1" applyFont="1" applyFill="1" applyBorder="1" applyAlignment="1" applyProtection="1">
      <alignment horizontal="center" vertical="center" wrapText="1"/>
    </xf>
    <xf numFmtId="0" fontId="29" fillId="14" borderId="57" xfId="1" applyFont="1" applyFill="1" applyBorder="1" applyAlignment="1" applyProtection="1">
      <alignment horizontal="center" vertical="center" wrapText="1"/>
    </xf>
    <xf numFmtId="0" fontId="29" fillId="14" borderId="58" xfId="1" applyFont="1" applyFill="1" applyBorder="1" applyAlignment="1" applyProtection="1">
      <alignment horizontal="center" vertical="center" wrapText="1"/>
    </xf>
    <xf numFmtId="0" fontId="27" fillId="0" borderId="51" xfId="1" applyFont="1" applyFill="1" applyBorder="1" applyAlignment="1" applyProtection="1">
      <alignment horizontal="center" vertical="center"/>
    </xf>
    <xf numFmtId="0" fontId="29" fillId="14" borderId="31" xfId="1" applyFont="1" applyFill="1" applyBorder="1" applyAlignment="1" applyProtection="1">
      <alignment horizontal="center" vertical="center" wrapText="1"/>
    </xf>
    <xf numFmtId="0" fontId="29" fillId="14" borderId="52" xfId="1" applyFont="1" applyFill="1" applyBorder="1" applyAlignment="1" applyProtection="1">
      <alignment horizontal="center" vertical="center" wrapText="1"/>
    </xf>
    <xf numFmtId="0" fontId="29" fillId="14" borderId="32" xfId="1" applyFont="1" applyFill="1" applyBorder="1" applyAlignment="1" applyProtection="1">
      <alignment horizontal="center" vertical="center" wrapText="1"/>
    </xf>
    <xf numFmtId="0" fontId="29" fillId="14" borderId="71" xfId="1" applyFont="1" applyFill="1" applyBorder="1" applyAlignment="1" applyProtection="1">
      <alignment horizontal="center" vertical="center" wrapText="1"/>
    </xf>
    <xf numFmtId="0" fontId="29" fillId="14" borderId="21" xfId="1" applyFont="1" applyFill="1" applyBorder="1" applyAlignment="1" applyProtection="1">
      <alignment horizontal="center" vertical="center" wrapText="1"/>
    </xf>
    <xf numFmtId="0" fontId="29" fillId="14" borderId="53" xfId="1" applyFont="1" applyFill="1" applyBorder="1" applyAlignment="1" applyProtection="1">
      <alignment horizontal="center" vertical="center" wrapText="1"/>
    </xf>
    <xf numFmtId="0" fontId="59" fillId="0" borderId="0" xfId="7" applyFont="1" applyFill="1" applyAlignment="1" applyProtection="1">
      <alignment horizontal="center" vertical="center" wrapText="1"/>
    </xf>
    <xf numFmtId="0" fontId="38" fillId="0" borderId="31" xfId="1" applyFont="1" applyFill="1" applyBorder="1" applyAlignment="1" applyProtection="1">
      <alignment horizontal="center" vertical="center" wrapText="1"/>
    </xf>
    <xf numFmtId="0" fontId="38" fillId="0" borderId="9" xfId="1" applyFont="1" applyFill="1" applyBorder="1" applyAlignment="1" applyProtection="1">
      <alignment horizontal="center" vertical="center" wrapText="1"/>
    </xf>
    <xf numFmtId="0" fontId="38" fillId="0" borderId="32" xfId="1" applyFont="1" applyFill="1" applyBorder="1" applyAlignment="1" applyProtection="1">
      <alignment horizontal="center" vertical="center" wrapText="1"/>
    </xf>
    <xf numFmtId="0" fontId="38" fillId="0" borderId="0" xfId="1" applyFont="1" applyFill="1" applyBorder="1" applyAlignment="1" applyProtection="1">
      <alignment horizontal="center" vertical="center" wrapText="1"/>
    </xf>
    <xf numFmtId="0" fontId="38" fillId="0" borderId="21" xfId="1" applyFont="1" applyFill="1" applyBorder="1" applyAlignment="1" applyProtection="1">
      <alignment horizontal="center" vertical="center" wrapText="1"/>
    </xf>
    <xf numFmtId="0" fontId="38" fillId="0" borderId="1" xfId="1" applyFont="1" applyFill="1" applyBorder="1" applyAlignment="1" applyProtection="1">
      <alignment horizontal="center" vertical="center" wrapText="1"/>
    </xf>
    <xf numFmtId="0" fontId="56" fillId="14" borderId="42" xfId="1" applyFont="1" applyFill="1" applyBorder="1" applyAlignment="1" applyProtection="1">
      <alignment horizontal="center" vertical="center" wrapText="1"/>
    </xf>
    <xf numFmtId="0" fontId="56" fillId="14" borderId="44" xfId="1" applyFont="1" applyFill="1" applyBorder="1" applyAlignment="1" applyProtection="1">
      <alignment horizontal="center" vertical="center" wrapText="1"/>
    </xf>
    <xf numFmtId="0" fontId="56" fillId="14" borderId="45" xfId="1" applyFont="1" applyFill="1" applyBorder="1" applyAlignment="1" applyProtection="1">
      <alignment horizontal="center" vertical="center" wrapText="1"/>
    </xf>
    <xf numFmtId="0" fontId="56" fillId="14" borderId="64" xfId="1" applyFont="1" applyFill="1" applyBorder="1" applyAlignment="1" applyProtection="1">
      <alignment horizontal="center" vertical="center" wrapText="1"/>
    </xf>
    <xf numFmtId="0" fontId="56" fillId="14" borderId="43" xfId="1" applyFont="1" applyFill="1" applyBorder="1" applyAlignment="1" applyProtection="1">
      <alignment horizontal="center" vertical="center" wrapText="1"/>
    </xf>
    <xf numFmtId="0" fontId="56" fillId="14" borderId="65" xfId="1" applyFont="1" applyFill="1" applyBorder="1" applyAlignment="1" applyProtection="1">
      <alignment horizontal="center" vertical="center" wrapText="1"/>
    </xf>
    <xf numFmtId="0" fontId="56" fillId="14" borderId="62" xfId="1" applyFont="1" applyFill="1" applyBorder="1" applyAlignment="1" applyProtection="1">
      <alignment horizontal="center" vertical="center" wrapText="1"/>
    </xf>
    <xf numFmtId="0" fontId="56" fillId="14" borderId="48" xfId="1" applyFont="1" applyFill="1" applyBorder="1" applyAlignment="1" applyProtection="1">
      <alignment horizontal="center" vertical="center" wrapText="1"/>
    </xf>
    <xf numFmtId="0" fontId="56" fillId="14" borderId="63" xfId="1" applyFont="1" applyFill="1" applyBorder="1" applyAlignment="1" applyProtection="1">
      <alignment horizontal="center" vertical="center" wrapText="1"/>
    </xf>
    <xf numFmtId="3" fontId="38" fillId="0" borderId="10" xfId="2" applyNumberFormat="1" applyFont="1" applyFill="1" applyBorder="1" applyAlignment="1" applyProtection="1">
      <alignment horizontal="center" vertical="center"/>
    </xf>
    <xf numFmtId="3" fontId="38" fillId="0" borderId="8" xfId="2" applyNumberFormat="1" applyFont="1" applyFill="1" applyBorder="1" applyAlignment="1" applyProtection="1">
      <alignment horizontal="center" vertical="center"/>
    </xf>
    <xf numFmtId="3" fontId="38" fillId="0" borderId="60" xfId="2" applyNumberFormat="1" applyFont="1" applyFill="1" applyBorder="1" applyAlignment="1" applyProtection="1">
      <alignment horizontal="center" vertical="center"/>
    </xf>
    <xf numFmtId="0" fontId="29" fillId="14" borderId="6" xfId="1" applyFont="1" applyFill="1" applyBorder="1" applyAlignment="1" applyProtection="1">
      <alignment horizontal="center" vertical="center" wrapText="1"/>
    </xf>
    <xf numFmtId="0" fontId="29" fillId="14" borderId="7" xfId="1" applyFont="1" applyFill="1" applyBorder="1" applyAlignment="1" applyProtection="1">
      <alignment horizontal="center" vertical="center" wrapText="1"/>
    </xf>
    <xf numFmtId="0" fontId="33" fillId="14" borderId="6" xfId="1" applyFont="1" applyFill="1" applyBorder="1" applyAlignment="1" applyProtection="1">
      <alignment horizontal="center" vertical="center" wrapText="1"/>
    </xf>
    <xf numFmtId="0" fontId="33" fillId="14" borderId="7" xfId="1" applyFont="1" applyFill="1" applyBorder="1" applyAlignment="1" applyProtection="1">
      <alignment horizontal="center" vertical="center" wrapText="1"/>
    </xf>
    <xf numFmtId="0" fontId="33" fillId="14" borderId="42" xfId="1" applyFont="1" applyFill="1" applyBorder="1" applyAlignment="1" applyProtection="1">
      <alignment horizontal="center" vertical="center" wrapText="1"/>
    </xf>
    <xf numFmtId="0" fontId="33" fillId="14" borderId="45" xfId="1" applyFont="1" applyFill="1" applyBorder="1" applyAlignment="1" applyProtection="1">
      <alignment horizontal="center" vertical="center" wrapText="1"/>
    </xf>
    <xf numFmtId="0" fontId="56" fillId="14" borderId="54" xfId="1" applyFont="1" applyFill="1" applyBorder="1" applyAlignment="1" applyProtection="1">
      <alignment horizontal="center" vertical="center" wrapText="1"/>
    </xf>
    <xf numFmtId="0" fontId="56" fillId="14" borderId="55" xfId="1" applyFont="1" applyFill="1" applyBorder="1" applyAlignment="1" applyProtection="1">
      <alignment horizontal="center" vertical="center" wrapText="1"/>
    </xf>
    <xf numFmtId="0" fontId="29" fillId="14" borderId="9" xfId="1" applyFont="1" applyFill="1" applyBorder="1" applyAlignment="1" applyProtection="1">
      <alignment horizontal="center" vertical="center" wrapText="1"/>
    </xf>
    <xf numFmtId="0" fontId="29" fillId="14" borderId="0" xfId="1" applyFont="1" applyFill="1" applyBorder="1" applyAlignment="1" applyProtection="1">
      <alignment horizontal="center" vertical="center" wrapText="1"/>
    </xf>
    <xf numFmtId="0" fontId="29" fillId="14" borderId="1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right" vertical="center"/>
    </xf>
    <xf numFmtId="3" fontId="38" fillId="11" borderId="8" xfId="1" applyNumberFormat="1" applyFont="1" applyFill="1" applyBorder="1" applyAlignment="1" applyProtection="1">
      <alignment horizontal="center" vertical="center"/>
    </xf>
    <xf numFmtId="0" fontId="38" fillId="11" borderId="8" xfId="1" applyFont="1" applyFill="1" applyBorder="1" applyAlignment="1" applyProtection="1">
      <alignment horizontal="center" vertical="center"/>
    </xf>
    <xf numFmtId="0" fontId="38" fillId="11" borderId="60" xfId="1" applyFont="1" applyFill="1" applyBorder="1" applyAlignment="1" applyProtection="1">
      <alignment horizontal="center" vertical="center"/>
    </xf>
    <xf numFmtId="0" fontId="7" fillId="11" borderId="0" xfId="1" applyFont="1" applyFill="1" applyBorder="1" applyAlignment="1" applyProtection="1">
      <alignment horizontal="left" vertical="center"/>
    </xf>
    <xf numFmtId="0" fontId="73" fillId="11" borderId="0" xfId="1" applyFont="1" applyFill="1" applyBorder="1" applyAlignment="1" applyProtection="1">
      <alignment horizontal="left" vertical="center"/>
    </xf>
    <xf numFmtId="165" fontId="56" fillId="14" borderId="47" xfId="1" applyNumberFormat="1" applyFont="1" applyFill="1" applyBorder="1" applyAlignment="1" applyProtection="1">
      <alignment horizontal="center" vertical="center"/>
    </xf>
    <xf numFmtId="0" fontId="56" fillId="14" borderId="59" xfId="1" applyFont="1" applyFill="1" applyBorder="1" applyAlignment="1" applyProtection="1">
      <alignment horizontal="center" vertical="center"/>
    </xf>
    <xf numFmtId="165" fontId="56" fillId="14" borderId="39" xfId="1" applyNumberFormat="1" applyFont="1" applyFill="1" applyBorder="1" applyAlignment="1" applyProtection="1">
      <alignment horizontal="center" vertical="center"/>
    </xf>
    <xf numFmtId="0" fontId="56" fillId="14" borderId="58" xfId="1" applyFont="1" applyFill="1" applyBorder="1" applyAlignment="1" applyProtection="1">
      <alignment horizontal="center" vertical="center"/>
    </xf>
    <xf numFmtId="165" fontId="56" fillId="14" borderId="67" xfId="1" applyNumberFormat="1" applyFont="1" applyFill="1" applyBorder="1" applyAlignment="1" applyProtection="1">
      <alignment horizontal="center" vertical="center"/>
    </xf>
    <xf numFmtId="0" fontId="56" fillId="14" borderId="6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left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34" fillId="14" borderId="5" xfId="1" applyFont="1" applyFill="1" applyBorder="1" applyAlignment="1" applyProtection="1">
      <alignment horizontal="center" vertical="center" wrapText="1"/>
    </xf>
    <xf numFmtId="0" fontId="56" fillId="14" borderId="31" xfId="1" applyFont="1" applyFill="1" applyBorder="1" applyAlignment="1" applyProtection="1">
      <alignment horizontal="center" vertical="center" wrapText="1"/>
    </xf>
    <xf numFmtId="0" fontId="56" fillId="14" borderId="52" xfId="1" applyFont="1" applyFill="1" applyBorder="1" applyAlignment="1" applyProtection="1">
      <alignment horizontal="center" vertical="center" wrapText="1"/>
    </xf>
    <xf numFmtId="0" fontId="56" fillId="14" borderId="32" xfId="1" applyFont="1" applyFill="1" applyBorder="1" applyAlignment="1" applyProtection="1">
      <alignment horizontal="center" vertical="center" wrapText="1"/>
    </xf>
    <xf numFmtId="0" fontId="56" fillId="14" borderId="71" xfId="1" applyFont="1" applyFill="1" applyBorder="1" applyAlignment="1" applyProtection="1">
      <alignment horizontal="center" vertical="center" wrapText="1"/>
    </xf>
    <xf numFmtId="0" fontId="56" fillId="14" borderId="21" xfId="1" applyFont="1" applyFill="1" applyBorder="1" applyAlignment="1" applyProtection="1">
      <alignment horizontal="center" vertical="center" wrapText="1"/>
    </xf>
    <xf numFmtId="0" fontId="56" fillId="14" borderId="53" xfId="1" applyFont="1" applyFill="1" applyBorder="1" applyAlignment="1" applyProtection="1">
      <alignment horizontal="center" vertical="center" wrapText="1"/>
    </xf>
    <xf numFmtId="0" fontId="34" fillId="14" borderId="5" xfId="1" applyFont="1" applyFill="1" applyBorder="1" applyAlignment="1" applyProtection="1">
      <alignment horizontal="center" vertical="center"/>
    </xf>
    <xf numFmtId="0" fontId="56" fillId="14" borderId="5" xfId="1" applyFont="1" applyFill="1" applyBorder="1" applyAlignment="1" applyProtection="1">
      <alignment horizontal="center" vertical="center" wrapText="1"/>
    </xf>
    <xf numFmtId="49" fontId="10" fillId="0" borderId="0" xfId="1" applyNumberFormat="1" applyFont="1" applyFill="1" applyBorder="1" applyAlignment="1" applyProtection="1">
      <alignment horizontal="center" vertical="center" wrapText="1"/>
    </xf>
    <xf numFmtId="49" fontId="10" fillId="0" borderId="71" xfId="1" applyNumberFormat="1" applyFont="1" applyFill="1" applyBorder="1" applyAlignment="1" applyProtection="1">
      <alignment horizontal="center" vertical="center" wrapText="1"/>
    </xf>
    <xf numFmtId="0" fontId="27" fillId="0" borderId="31" xfId="1" applyFont="1" applyFill="1" applyBorder="1" applyAlignment="1" applyProtection="1">
      <alignment horizontal="center" vertical="center" wrapText="1"/>
      <protection locked="0"/>
    </xf>
    <xf numFmtId="0" fontId="27" fillId="0" borderId="85" xfId="1" applyFont="1" applyFill="1" applyBorder="1" applyAlignment="1" applyProtection="1">
      <alignment horizontal="center" vertical="center" wrapText="1"/>
      <protection locked="0"/>
    </xf>
    <xf numFmtId="0" fontId="27" fillId="0" borderId="32" xfId="1" applyFont="1" applyFill="1" applyBorder="1" applyAlignment="1" applyProtection="1">
      <alignment horizontal="center" vertical="center" wrapText="1"/>
      <protection locked="0"/>
    </xf>
    <xf numFmtId="0" fontId="27" fillId="0" borderId="86" xfId="1" applyFont="1" applyFill="1" applyBorder="1" applyAlignment="1" applyProtection="1">
      <alignment horizontal="center" vertical="center" wrapText="1"/>
      <protection locked="0"/>
    </xf>
    <xf numFmtId="0" fontId="27" fillId="0" borderId="21" xfId="1" applyFont="1" applyFill="1" applyBorder="1" applyAlignment="1" applyProtection="1">
      <alignment horizontal="center" vertical="center" wrapText="1"/>
      <protection locked="0"/>
    </xf>
    <xf numFmtId="0" fontId="27" fillId="0" borderId="87" xfId="1" applyFont="1" applyFill="1" applyBorder="1" applyAlignment="1" applyProtection="1">
      <alignment horizontal="center" vertical="center" wrapText="1"/>
      <protection locked="0"/>
    </xf>
    <xf numFmtId="0" fontId="41" fillId="0" borderId="0" xfId="1" applyFont="1" applyAlignment="1" applyProtection="1">
      <alignment horizontal="center" vertical="top" wrapText="1"/>
      <protection locked="0"/>
    </xf>
    <xf numFmtId="0" fontId="41" fillId="0" borderId="0" xfId="1" applyFont="1" applyBorder="1" applyAlignment="1" applyProtection="1">
      <alignment horizontal="center" vertical="center" wrapText="1"/>
      <protection locked="0"/>
    </xf>
    <xf numFmtId="0" fontId="31" fillId="0" borderId="48" xfId="1" applyFont="1" applyFill="1" applyBorder="1" applyAlignment="1" applyProtection="1">
      <alignment horizontal="center" vertical="top" wrapText="1"/>
      <protection locked="0"/>
    </xf>
    <xf numFmtId="0" fontId="56" fillId="14" borderId="46" xfId="1" applyFont="1" applyFill="1" applyBorder="1" applyAlignment="1" applyProtection="1">
      <alignment horizontal="center" vertical="center" wrapText="1"/>
    </xf>
    <xf numFmtId="0" fontId="56" fillId="14" borderId="39" xfId="1" applyFont="1" applyFill="1" applyBorder="1" applyAlignment="1" applyProtection="1">
      <alignment horizontal="center" vertical="center" wrapText="1"/>
    </xf>
    <xf numFmtId="0" fontId="38" fillId="11" borderId="5" xfId="1" applyFont="1" applyFill="1" applyBorder="1" applyAlignment="1" applyProtection="1">
      <alignment horizontal="center" vertical="center" wrapText="1"/>
    </xf>
    <xf numFmtId="0" fontId="38" fillId="11" borderId="6" xfId="1" applyFont="1" applyFill="1" applyBorder="1" applyAlignment="1" applyProtection="1">
      <alignment horizontal="center" vertical="center" wrapText="1"/>
    </xf>
    <xf numFmtId="0" fontId="56" fillId="14" borderId="57" xfId="1" applyFont="1" applyFill="1" applyBorder="1" applyAlignment="1" applyProtection="1">
      <alignment horizontal="center" vertical="center" wrapText="1"/>
    </xf>
    <xf numFmtId="0" fontId="56" fillId="14" borderId="58" xfId="1" applyFont="1" applyFill="1" applyBorder="1" applyAlignment="1" applyProtection="1">
      <alignment horizontal="center" vertical="center" wrapText="1"/>
    </xf>
    <xf numFmtId="0" fontId="78" fillId="0" borderId="0" xfId="1" applyFont="1" applyAlignment="1" applyProtection="1">
      <alignment horizontal="justify" vertical="top" wrapText="1"/>
      <protection locked="0"/>
    </xf>
    <xf numFmtId="165" fontId="56" fillId="14" borderId="68" xfId="1" applyNumberFormat="1" applyFont="1" applyFill="1" applyBorder="1" applyAlignment="1" applyProtection="1">
      <alignment horizontal="center" vertical="center"/>
    </xf>
    <xf numFmtId="0" fontId="56" fillId="14" borderId="66" xfId="1" applyFont="1" applyFill="1" applyBorder="1" applyAlignment="1" applyProtection="1">
      <alignment horizontal="center" vertical="center"/>
    </xf>
    <xf numFmtId="0" fontId="56" fillId="14" borderId="69" xfId="1" applyFont="1" applyFill="1" applyBorder="1" applyAlignment="1" applyProtection="1">
      <alignment horizontal="center" vertical="center" wrapText="1"/>
    </xf>
    <xf numFmtId="0" fontId="56" fillId="14" borderId="40" xfId="1" applyFont="1" applyFill="1" applyBorder="1" applyAlignment="1" applyProtection="1">
      <alignment horizontal="center" vertical="center" wrapText="1"/>
    </xf>
    <xf numFmtId="168" fontId="63" fillId="14" borderId="79" xfId="1" applyNumberFormat="1" applyFont="1" applyFill="1" applyBorder="1" applyAlignment="1" applyProtection="1">
      <alignment horizontal="center" vertical="center" wrapText="1"/>
    </xf>
    <xf numFmtId="168" fontId="63" fillId="14" borderId="90" xfId="1" applyNumberFormat="1" applyFont="1" applyFill="1" applyBorder="1" applyAlignment="1" applyProtection="1">
      <alignment horizontal="center" vertical="center" wrapText="1"/>
    </xf>
    <xf numFmtId="168" fontId="63" fillId="14" borderId="80" xfId="1" applyNumberFormat="1" applyFont="1" applyFill="1" applyBorder="1" applyAlignment="1" applyProtection="1">
      <alignment horizontal="center" vertical="center" wrapText="1"/>
    </xf>
    <xf numFmtId="0" fontId="32" fillId="11" borderId="1" xfId="1" applyFont="1" applyFill="1" applyBorder="1" applyAlignment="1" applyProtection="1">
      <alignment horizontal="center" vertical="center"/>
    </xf>
    <xf numFmtId="0" fontId="29" fillId="14" borderId="5" xfId="1" applyFont="1" applyFill="1" applyBorder="1" applyAlignment="1" applyProtection="1">
      <alignment horizontal="center" vertical="center" wrapText="1"/>
    </xf>
    <xf numFmtId="0" fontId="29" fillId="14" borderId="5" xfId="1" applyFont="1" applyFill="1" applyBorder="1" applyAlignment="1" applyProtection="1">
      <alignment horizontal="center" vertical="center"/>
    </xf>
    <xf numFmtId="168" fontId="36" fillId="14" borderId="5" xfId="1" applyNumberFormat="1" applyFont="1" applyFill="1" applyBorder="1" applyAlignment="1" applyProtection="1">
      <alignment horizontal="center" vertical="center" wrapText="1"/>
    </xf>
    <xf numFmtId="0" fontId="21" fillId="14" borderId="10" xfId="1" applyFont="1" applyFill="1" applyBorder="1" applyAlignment="1" applyProtection="1">
      <alignment horizontal="right" vertical="center"/>
    </xf>
    <xf numFmtId="0" fontId="41" fillId="0" borderId="0" xfId="1" applyFont="1" applyFill="1" applyBorder="1" applyAlignment="1" applyProtection="1">
      <alignment horizontal="left" vertical="center" wrapText="1"/>
    </xf>
    <xf numFmtId="0" fontId="41" fillId="0" borderId="0" xfId="1" applyFont="1" applyBorder="1" applyAlignment="1" applyProtection="1">
      <alignment horizontal="center" vertical="center"/>
    </xf>
    <xf numFmtId="0" fontId="41" fillId="0" borderId="0" xfId="1" applyFont="1" applyBorder="1" applyAlignment="1" applyProtection="1">
      <alignment horizontal="center" vertical="top" wrapText="1"/>
    </xf>
    <xf numFmtId="0" fontId="21" fillId="14" borderId="74" xfId="1" applyFont="1" applyFill="1" applyBorder="1" applyAlignment="1" applyProtection="1">
      <alignment horizontal="right" vertical="center"/>
    </xf>
    <xf numFmtId="0" fontId="21" fillId="14" borderId="79" xfId="1" applyFont="1" applyFill="1" applyBorder="1" applyAlignment="1" applyProtection="1">
      <alignment horizontal="right" vertical="center"/>
    </xf>
    <xf numFmtId="0" fontId="21" fillId="14" borderId="72" xfId="1" applyFont="1" applyFill="1" applyBorder="1" applyAlignment="1" applyProtection="1">
      <alignment horizontal="center" vertical="center"/>
    </xf>
    <xf numFmtId="0" fontId="21" fillId="14" borderId="72" xfId="1" applyFont="1" applyFill="1" applyBorder="1" applyAlignment="1" applyProtection="1">
      <alignment horizontal="center" vertical="top"/>
    </xf>
    <xf numFmtId="0" fontId="42" fillId="14" borderId="72" xfId="1" applyFont="1" applyFill="1" applyBorder="1" applyAlignment="1" applyProtection="1">
      <alignment horizontal="center" vertical="center"/>
    </xf>
    <xf numFmtId="0" fontId="42" fillId="14" borderId="72" xfId="1" applyFont="1" applyFill="1" applyBorder="1" applyAlignment="1" applyProtection="1">
      <alignment horizontal="center" vertical="center" wrapText="1"/>
    </xf>
    <xf numFmtId="0" fontId="44" fillId="14" borderId="76" xfId="1" applyFont="1" applyFill="1" applyBorder="1" applyAlignment="1" applyProtection="1">
      <alignment horizontal="right" vertical="center"/>
    </xf>
    <xf numFmtId="0" fontId="44" fillId="14" borderId="80" xfId="1" applyFont="1" applyFill="1" applyBorder="1" applyAlignment="1" applyProtection="1">
      <alignment horizontal="right" vertical="center"/>
    </xf>
    <xf numFmtId="0" fontId="21" fillId="14" borderId="5" xfId="1" applyFont="1" applyFill="1" applyBorder="1" applyAlignment="1" applyProtection="1">
      <alignment horizontal="right" vertical="center"/>
    </xf>
    <xf numFmtId="0" fontId="44" fillId="14" borderId="84" xfId="1" applyFont="1" applyFill="1" applyBorder="1" applyAlignment="1" applyProtection="1">
      <alignment horizontal="right" vertical="center"/>
    </xf>
    <xf numFmtId="0" fontId="44" fillId="14" borderId="90" xfId="1" applyFont="1" applyFill="1" applyBorder="1" applyAlignment="1" applyProtection="1">
      <alignment horizontal="right" vertical="center"/>
    </xf>
    <xf numFmtId="0" fontId="9" fillId="11" borderId="26" xfId="1" applyFont="1" applyFill="1" applyBorder="1" applyAlignment="1" applyProtection="1">
      <alignment horizontal="center" vertical="top"/>
    </xf>
    <xf numFmtId="0" fontId="21" fillId="14" borderId="80" xfId="1" applyFont="1" applyFill="1" applyBorder="1" applyAlignment="1" applyProtection="1">
      <alignment horizontal="center" vertical="top"/>
    </xf>
    <xf numFmtId="0" fontId="21" fillId="14" borderId="75" xfId="1" applyFont="1" applyFill="1" applyBorder="1" applyAlignment="1" applyProtection="1">
      <alignment horizontal="center" vertical="top"/>
    </xf>
    <xf numFmtId="0" fontId="9" fillId="11" borderId="83" xfId="1" applyFont="1" applyFill="1" applyBorder="1" applyAlignment="1" applyProtection="1">
      <alignment horizontal="left" vertical="center"/>
    </xf>
    <xf numFmtId="0" fontId="9" fillId="11" borderId="15" xfId="1" applyFont="1" applyFill="1" applyBorder="1" applyAlignment="1" applyProtection="1">
      <alignment horizontal="left" vertical="center"/>
    </xf>
    <xf numFmtId="0" fontId="42" fillId="14" borderId="79" xfId="1" applyFont="1" applyFill="1" applyBorder="1" applyAlignment="1" applyProtection="1">
      <alignment horizontal="center" vertical="center"/>
    </xf>
    <xf numFmtId="0" fontId="42" fillId="14" borderId="79" xfId="1" applyFont="1" applyFill="1" applyBorder="1" applyAlignment="1" applyProtection="1">
      <alignment horizontal="center" vertical="center" wrapText="1"/>
    </xf>
    <xf numFmtId="0" fontId="42" fillId="14" borderId="77" xfId="1" applyFont="1" applyFill="1" applyBorder="1" applyAlignment="1" applyProtection="1">
      <alignment horizontal="center" vertical="center" wrapText="1"/>
    </xf>
    <xf numFmtId="0" fontId="42" fillId="14" borderId="73" xfId="1" applyFont="1" applyFill="1" applyBorder="1" applyAlignment="1" applyProtection="1">
      <alignment horizontal="center" vertical="center" wrapText="1"/>
    </xf>
    <xf numFmtId="0" fontId="21" fillId="14" borderId="76" xfId="1" applyFont="1" applyFill="1" applyBorder="1" applyAlignment="1" applyProtection="1">
      <alignment horizontal="center" vertical="center"/>
    </xf>
    <xf numFmtId="0" fontId="21" fillId="14" borderId="80" xfId="1" applyFont="1" applyFill="1" applyBorder="1" applyAlignment="1" applyProtection="1">
      <alignment horizontal="center" vertical="center"/>
    </xf>
    <xf numFmtId="0" fontId="21" fillId="14" borderId="78" xfId="1" applyFont="1" applyFill="1" applyBorder="1" applyAlignment="1" applyProtection="1">
      <alignment horizontal="center" vertical="center"/>
    </xf>
    <xf numFmtId="0" fontId="21" fillId="14" borderId="74" xfId="1" applyFont="1" applyFill="1" applyBorder="1" applyAlignment="1" applyProtection="1">
      <alignment horizontal="center" vertical="center"/>
    </xf>
    <xf numFmtId="0" fontId="21" fillId="14" borderId="79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left" vertical="center" wrapText="1"/>
    </xf>
    <xf numFmtId="0" fontId="8" fillId="11" borderId="0" xfId="1" applyFont="1" applyFill="1" applyBorder="1" applyAlignment="1" applyProtection="1">
      <alignment horizontal="left" vertical="center"/>
    </xf>
    <xf numFmtId="168" fontId="37" fillId="14" borderId="79" xfId="1" applyNumberFormat="1" applyFont="1" applyFill="1" applyBorder="1" applyAlignment="1" applyProtection="1">
      <alignment horizontal="center" vertical="center" wrapText="1"/>
    </xf>
    <xf numFmtId="168" fontId="37" fillId="14" borderId="90" xfId="1" applyNumberFormat="1" applyFont="1" applyFill="1" applyBorder="1" applyAlignment="1" applyProtection="1">
      <alignment horizontal="center" vertical="center" wrapText="1"/>
    </xf>
    <xf numFmtId="168" fontId="37" fillId="14" borderId="80" xfId="1" applyNumberFormat="1" applyFont="1" applyFill="1" applyBorder="1" applyAlignment="1" applyProtection="1">
      <alignment horizontal="center" vertical="center" wrapText="1"/>
    </xf>
    <xf numFmtId="0" fontId="32" fillId="2" borderId="22" xfId="1" applyFont="1" applyFill="1" applyBorder="1" applyAlignment="1" applyProtection="1">
      <alignment horizontal="left" vertical="center" wrapText="1"/>
    </xf>
    <xf numFmtId="0" fontId="32" fillId="2" borderId="37" xfId="1" applyFont="1" applyFill="1" applyBorder="1" applyAlignment="1" applyProtection="1">
      <alignment horizontal="left" vertical="center" wrapText="1"/>
    </xf>
    <xf numFmtId="0" fontId="21" fillId="14" borderId="72" xfId="1" applyFont="1" applyFill="1" applyBorder="1" applyAlignment="1" applyProtection="1">
      <alignment horizontal="center" vertical="center" wrapText="1"/>
    </xf>
    <xf numFmtId="0" fontId="32" fillId="2" borderId="4" xfId="1" applyFont="1" applyFill="1" applyBorder="1" applyAlignment="1" applyProtection="1">
      <alignment horizontal="left" vertical="center"/>
    </xf>
    <xf numFmtId="0" fontId="32" fillId="2" borderId="3" xfId="1" applyFont="1" applyFill="1" applyBorder="1" applyAlignment="1" applyProtection="1">
      <alignment horizontal="left" vertical="center"/>
    </xf>
    <xf numFmtId="0" fontId="41" fillId="11" borderId="24" xfId="1" applyFont="1" applyFill="1" applyBorder="1" applyAlignment="1" applyProtection="1">
      <alignment horizontal="center" vertical="center" wrapText="1"/>
    </xf>
    <xf numFmtId="0" fontId="41" fillId="11" borderId="17" xfId="1" applyFont="1" applyFill="1" applyBorder="1" applyAlignment="1" applyProtection="1">
      <alignment horizontal="center" vertical="center" wrapText="1"/>
    </xf>
    <xf numFmtId="0" fontId="41" fillId="11" borderId="25" xfId="1" applyFont="1" applyFill="1" applyBorder="1" applyAlignment="1" applyProtection="1">
      <alignment horizontal="center" vertical="center" wrapText="1"/>
    </xf>
    <xf numFmtId="0" fontId="21" fillId="14" borderId="72" xfId="1" applyFont="1" applyFill="1" applyBorder="1" applyAlignment="1" applyProtection="1">
      <alignment horizontal="center" vertical="top" wrapText="1"/>
    </xf>
    <xf numFmtId="0" fontId="41" fillId="11" borderId="4" xfId="1" applyFont="1" applyFill="1" applyBorder="1" applyAlignment="1" applyProtection="1">
      <alignment horizontal="center" vertical="center" wrapText="1"/>
    </xf>
    <xf numFmtId="0" fontId="41" fillId="11" borderId="16" xfId="1" applyFont="1" applyFill="1" applyBorder="1" applyAlignment="1" applyProtection="1">
      <alignment horizontal="center" vertical="center" wrapText="1"/>
    </xf>
    <xf numFmtId="0" fontId="41" fillId="11" borderId="3" xfId="1" applyFont="1" applyFill="1" applyBorder="1" applyAlignment="1" applyProtection="1">
      <alignment horizontal="center" vertical="center" wrapText="1"/>
    </xf>
    <xf numFmtId="0" fontId="44" fillId="14" borderId="72" xfId="1" applyFont="1" applyFill="1" applyBorder="1" applyAlignment="1" applyProtection="1">
      <alignment horizontal="center" vertical="center" wrapText="1"/>
    </xf>
    <xf numFmtId="0" fontId="24" fillId="2" borderId="31" xfId="1" applyFont="1" applyFill="1" applyBorder="1" applyAlignment="1" applyProtection="1">
      <alignment horizontal="left" vertical="center"/>
    </xf>
    <xf numFmtId="0" fontId="24" fillId="2" borderId="52" xfId="1" applyFont="1" applyFill="1" applyBorder="1" applyAlignment="1" applyProtection="1">
      <alignment horizontal="left" vertical="center"/>
    </xf>
    <xf numFmtId="0" fontId="47" fillId="11" borderId="21" xfId="0" applyFont="1" applyFill="1" applyBorder="1" applyAlignment="1" applyProtection="1">
      <alignment horizontal="left"/>
    </xf>
    <xf numFmtId="0" fontId="47" fillId="11" borderId="1" xfId="0" applyFont="1" applyFill="1" applyBorder="1" applyAlignment="1" applyProtection="1">
      <alignment horizontal="left"/>
    </xf>
    <xf numFmtId="0" fontId="61" fillId="14" borderId="6" xfId="0" applyFont="1" applyFill="1" applyBorder="1" applyProtection="1"/>
    <xf numFmtId="0" fontId="61" fillId="14" borderId="5" xfId="0" applyFont="1" applyFill="1" applyBorder="1" applyProtection="1"/>
    <xf numFmtId="0" fontId="29" fillId="14" borderId="72" xfId="1" applyFont="1" applyFill="1" applyBorder="1" applyAlignment="1" applyProtection="1">
      <alignment horizontal="center" vertical="top" wrapText="1"/>
    </xf>
    <xf numFmtId="0" fontId="24" fillId="2" borderId="6" xfId="1" applyFont="1" applyFill="1" applyBorder="1" applyAlignment="1" applyProtection="1">
      <alignment horizontal="left" vertical="center"/>
    </xf>
    <xf numFmtId="0" fontId="24" fillId="2" borderId="7" xfId="1" applyFont="1" applyFill="1" applyBorder="1" applyAlignment="1" applyProtection="1">
      <alignment horizontal="left" vertical="center"/>
    </xf>
    <xf numFmtId="0" fontId="47" fillId="11" borderId="6" xfId="0" applyFont="1" applyFill="1" applyBorder="1" applyAlignment="1" applyProtection="1">
      <alignment horizontal="left" vertical="center"/>
    </xf>
    <xf numFmtId="0" fontId="47" fillId="11" borderId="15" xfId="0" applyFont="1" applyFill="1" applyBorder="1" applyAlignment="1" applyProtection="1">
      <alignment horizontal="left" vertical="center"/>
    </xf>
    <xf numFmtId="0" fontId="47" fillId="11" borderId="1" xfId="0" applyFont="1" applyFill="1" applyBorder="1" applyAlignment="1" applyProtection="1">
      <alignment horizontal="left" vertical="center"/>
    </xf>
    <xf numFmtId="0" fontId="10" fillId="11" borderId="0" xfId="1" applyFont="1" applyFill="1" applyBorder="1" applyAlignment="1" applyProtection="1">
      <alignment horizontal="center" vertical="center"/>
    </xf>
    <xf numFmtId="0" fontId="29" fillId="14" borderId="72" xfId="1" applyFont="1" applyFill="1" applyBorder="1" applyAlignment="1" applyProtection="1">
      <alignment horizontal="center" vertical="center" wrapText="1"/>
    </xf>
    <xf numFmtId="0" fontId="61" fillId="14" borderId="72" xfId="0" applyFont="1" applyFill="1" applyBorder="1" applyProtection="1"/>
    <xf numFmtId="0" fontId="8" fillId="11" borderId="0" xfId="1" applyFont="1" applyFill="1" applyBorder="1" applyAlignment="1" applyProtection="1">
      <alignment horizontal="left" vertical="center"/>
      <protection locked="0" hidden="1"/>
    </xf>
    <xf numFmtId="0" fontId="8" fillId="11" borderId="0" xfId="1" applyFont="1" applyFill="1" applyBorder="1" applyAlignment="1" applyProtection="1">
      <alignment horizontal="left" vertical="center" wrapText="1"/>
      <protection locked="0" hidden="1"/>
    </xf>
    <xf numFmtId="0" fontId="6" fillId="0" borderId="48" xfId="1" applyFont="1" applyBorder="1" applyAlignment="1" applyProtection="1">
      <alignment horizontal="center"/>
      <protection locked="0" hidden="1"/>
    </xf>
    <xf numFmtId="0" fontId="6" fillId="0" borderId="43" xfId="1" applyFont="1" applyBorder="1" applyAlignment="1" applyProtection="1">
      <alignment horizontal="center" vertical="center"/>
      <protection locked="0" hidden="1"/>
    </xf>
    <xf numFmtId="0" fontId="6" fillId="0" borderId="0" xfId="1" applyFont="1" applyBorder="1" applyAlignment="1" applyProtection="1">
      <alignment horizontal="center" vertical="center"/>
      <protection locked="0" hidden="1"/>
    </xf>
    <xf numFmtId="0" fontId="6" fillId="0" borderId="0" xfId="1" applyFont="1" applyBorder="1" applyAlignment="1" applyProtection="1">
      <alignment horizontal="center" vertical="center" wrapText="1"/>
      <protection locked="0" hidden="1"/>
    </xf>
    <xf numFmtId="0" fontId="6" fillId="0" borderId="0" xfId="1" applyFont="1" applyBorder="1" applyAlignment="1" applyProtection="1">
      <alignment horizontal="center" vertical="top" wrapText="1"/>
      <protection locked="0" hidden="1"/>
    </xf>
    <xf numFmtId="0" fontId="9" fillId="11" borderId="61" xfId="1" applyFont="1" applyFill="1" applyBorder="1" applyAlignment="1" applyProtection="1">
      <alignment horizontal="left" vertical="center"/>
      <protection locked="0" hidden="1"/>
    </xf>
    <xf numFmtId="0" fontId="9" fillId="11" borderId="9" xfId="1" applyFont="1" applyFill="1" applyBorder="1" applyAlignment="1" applyProtection="1">
      <alignment horizontal="left" vertical="center"/>
      <protection locked="0" hidden="1"/>
    </xf>
    <xf numFmtId="0" fontId="9" fillId="11" borderId="82" xfId="1" applyFont="1" applyFill="1" applyBorder="1" applyAlignment="1" applyProtection="1">
      <alignment horizontal="left" vertical="center"/>
      <protection locked="0" hidden="1"/>
    </xf>
    <xf numFmtId="0" fontId="9" fillId="11" borderId="18" xfId="1" applyFont="1" applyFill="1" applyBorder="1" applyAlignment="1" applyProtection="1">
      <alignment horizontal="left" vertical="center"/>
      <protection locked="0" hidden="1"/>
    </xf>
    <xf numFmtId="0" fontId="9" fillId="11" borderId="19" xfId="1" applyFont="1" applyFill="1" applyBorder="1" applyAlignment="1" applyProtection="1">
      <alignment horizontal="left" vertical="center"/>
      <protection locked="0" hidden="1"/>
    </xf>
    <xf numFmtId="0" fontId="9" fillId="11" borderId="20" xfId="1" applyFont="1" applyFill="1" applyBorder="1" applyAlignment="1" applyProtection="1">
      <alignment horizontal="left" vertical="center"/>
      <protection locked="0" hidden="1"/>
    </xf>
    <xf numFmtId="0" fontId="21" fillId="9" borderId="4" xfId="1" applyFont="1" applyFill="1" applyBorder="1" applyAlignment="1" applyProtection="1">
      <alignment horizontal="right" vertical="center" wrapText="1"/>
      <protection locked="0" hidden="1"/>
    </xf>
    <xf numFmtId="0" fontId="21" fillId="9" borderId="3" xfId="1" applyFont="1" applyFill="1" applyBorder="1" applyAlignment="1" applyProtection="1">
      <alignment horizontal="right" vertical="center" wrapText="1"/>
      <protection locked="0" hidden="1"/>
    </xf>
    <xf numFmtId="0" fontId="21" fillId="9" borderId="2" xfId="1" applyFont="1" applyFill="1" applyBorder="1" applyAlignment="1" applyProtection="1">
      <alignment horizontal="right" vertical="center" wrapText="1"/>
      <protection locked="0" hidden="1"/>
    </xf>
    <xf numFmtId="0" fontId="21" fillId="9" borderId="24" xfId="1" applyFont="1" applyFill="1" applyBorder="1" applyAlignment="1" applyProtection="1">
      <alignment horizontal="right" vertical="center" wrapText="1"/>
      <protection locked="0" hidden="1"/>
    </xf>
    <xf numFmtId="0" fontId="21" fillId="9" borderId="25" xfId="1" applyFont="1" applyFill="1" applyBorder="1" applyAlignment="1" applyProtection="1">
      <alignment horizontal="right" vertical="center" wrapText="1"/>
      <protection locked="0" hidden="1"/>
    </xf>
    <xf numFmtId="0" fontId="9" fillId="11" borderId="2" xfId="1" applyFont="1" applyFill="1" applyBorder="1" applyAlignment="1" applyProtection="1">
      <alignment horizontal="center" vertical="center" wrapText="1"/>
      <protection locked="0" hidden="1"/>
    </xf>
    <xf numFmtId="0" fontId="41" fillId="11" borderId="4" xfId="1" applyFont="1" applyFill="1" applyBorder="1" applyAlignment="1" applyProtection="1">
      <alignment horizontal="center" vertical="center" wrapText="1"/>
      <protection locked="0" hidden="1"/>
    </xf>
    <xf numFmtId="0" fontId="41" fillId="11" borderId="16" xfId="1" applyFont="1" applyFill="1" applyBorder="1" applyAlignment="1" applyProtection="1">
      <alignment horizontal="center" vertical="center" wrapText="1"/>
      <protection locked="0" hidden="1"/>
    </xf>
    <xf numFmtId="0" fontId="41" fillId="11" borderId="3" xfId="1" applyFont="1" applyFill="1" applyBorder="1" applyAlignment="1" applyProtection="1">
      <alignment horizontal="center" vertical="center" wrapText="1"/>
      <protection locked="0" hidden="1"/>
    </xf>
    <xf numFmtId="0" fontId="21" fillId="9" borderId="5" xfId="1" applyFont="1" applyFill="1" applyBorder="1" applyAlignment="1" applyProtection="1">
      <alignment horizontal="center" vertical="center" wrapText="1"/>
      <protection locked="0" hidden="1"/>
    </xf>
    <xf numFmtId="0" fontId="21" fillId="9" borderId="6" xfId="1" applyFont="1" applyFill="1" applyBorder="1" applyAlignment="1" applyProtection="1">
      <alignment horizontal="center" vertical="top" wrapText="1"/>
      <protection locked="0" hidden="1"/>
    </xf>
    <xf numFmtId="0" fontId="21" fillId="9" borderId="15" xfId="1" applyFont="1" applyFill="1" applyBorder="1" applyAlignment="1" applyProtection="1">
      <alignment horizontal="center" vertical="top" wrapText="1"/>
      <protection locked="0" hidden="1"/>
    </xf>
    <xf numFmtId="0" fontId="21" fillId="9" borderId="2" xfId="1" applyFont="1" applyFill="1" applyBorder="1" applyAlignment="1" applyProtection="1">
      <alignment horizontal="center" vertical="center" wrapText="1"/>
      <protection locked="0" hidden="1"/>
    </xf>
    <xf numFmtId="0" fontId="9" fillId="11" borderId="31" xfId="1" applyFont="1" applyFill="1" applyBorder="1" applyAlignment="1" applyProtection="1">
      <alignment horizontal="center" vertical="center" wrapText="1"/>
      <protection locked="0" hidden="1"/>
    </xf>
    <xf numFmtId="0" fontId="9" fillId="11" borderId="9" xfId="1" applyFont="1" applyFill="1" applyBorder="1" applyAlignment="1" applyProtection="1">
      <alignment horizontal="center" vertical="center" wrapText="1"/>
      <protection locked="0" hidden="1"/>
    </xf>
    <xf numFmtId="0" fontId="9" fillId="11" borderId="82" xfId="1" applyFont="1" applyFill="1" applyBorder="1" applyAlignment="1" applyProtection="1">
      <alignment horizontal="center" vertical="center" wrapText="1"/>
      <protection locked="0" hidden="1"/>
    </xf>
    <xf numFmtId="0" fontId="7" fillId="0" borderId="0" xfId="1" applyFont="1" applyFill="1" applyBorder="1" applyAlignment="1" applyProtection="1">
      <alignment horizontal="center" vertical="top"/>
      <protection locked="0" hidden="1"/>
    </xf>
    <xf numFmtId="0" fontId="8" fillId="0" borderId="0" xfId="1" applyFont="1" applyFill="1" applyBorder="1" applyAlignment="1" applyProtection="1">
      <alignment horizontal="left" vertical="center"/>
      <protection locked="0" hidden="1"/>
    </xf>
    <xf numFmtId="0" fontId="10" fillId="0" borderId="0" xfId="1" applyFont="1" applyFill="1" applyBorder="1" applyAlignment="1" applyProtection="1">
      <alignment horizontal="left" vertical="center" wrapText="1"/>
      <protection locked="0" hidden="1"/>
    </xf>
    <xf numFmtId="0" fontId="9" fillId="0" borderId="1" xfId="1" applyFont="1" applyFill="1" applyBorder="1" applyAlignment="1" applyProtection="1">
      <alignment horizontal="center" vertical="center" wrapText="1"/>
      <protection locked="0" hidden="1"/>
    </xf>
    <xf numFmtId="0" fontId="9" fillId="11" borderId="32" xfId="1" applyFont="1" applyFill="1" applyBorder="1" applyAlignment="1" applyProtection="1">
      <alignment horizontal="center" vertical="center" wrapText="1"/>
    </xf>
    <xf numFmtId="0" fontId="9" fillId="11" borderId="0" xfId="1" applyFont="1" applyFill="1" applyBorder="1" applyAlignment="1" applyProtection="1">
      <alignment horizontal="center" vertical="center" wrapText="1"/>
    </xf>
    <xf numFmtId="0" fontId="21" fillId="14" borderId="72" xfId="1" applyFont="1" applyFill="1" applyBorder="1" applyAlignment="1" applyProtection="1">
      <alignment horizontal="right" vertical="center" wrapText="1"/>
    </xf>
    <xf numFmtId="0" fontId="6" fillId="0" borderId="0" xfId="1" applyFont="1" applyAlignment="1" applyProtection="1">
      <alignment horizontal="left" vertical="top" wrapText="1"/>
      <protection locked="0"/>
    </xf>
    <xf numFmtId="0" fontId="9" fillId="11" borderId="38" xfId="1" applyFont="1" applyFill="1" applyBorder="1" applyAlignment="1" applyProtection="1">
      <alignment horizontal="left" vertical="center"/>
    </xf>
    <xf numFmtId="0" fontId="9" fillId="11" borderId="0" xfId="1" applyFont="1" applyFill="1" applyBorder="1" applyAlignment="1" applyProtection="1">
      <alignment horizontal="left" vertical="center"/>
    </xf>
    <xf numFmtId="0" fontId="9" fillId="11" borderId="24" xfId="1" applyFont="1" applyFill="1" applyBorder="1" applyAlignment="1" applyProtection="1">
      <alignment horizontal="left" vertical="center"/>
    </xf>
    <xf numFmtId="0" fontId="9" fillId="11" borderId="17" xfId="1" applyFont="1" applyFill="1" applyBorder="1" applyAlignment="1" applyProtection="1">
      <alignment horizontal="left" vertical="center"/>
    </xf>
    <xf numFmtId="0" fontId="9" fillId="11" borderId="26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left" vertical="center"/>
    </xf>
    <xf numFmtId="0" fontId="9" fillId="11" borderId="24" xfId="1" applyFont="1" applyFill="1" applyBorder="1" applyAlignment="1" applyProtection="1">
      <alignment horizontal="center" vertical="center" wrapText="1"/>
    </xf>
    <xf numFmtId="0" fontId="9" fillId="11" borderId="17" xfId="1" applyFont="1" applyFill="1" applyBorder="1" applyAlignment="1" applyProtection="1">
      <alignment horizontal="center" vertical="center" wrapText="1"/>
    </xf>
    <xf numFmtId="0" fontId="9" fillId="11" borderId="25" xfId="1" applyFont="1" applyFill="1" applyBorder="1" applyAlignment="1" applyProtection="1">
      <alignment horizontal="center" vertical="center" wrapText="1"/>
    </xf>
    <xf numFmtId="0" fontId="21" fillId="14" borderId="72" xfId="1" applyFont="1" applyFill="1" applyBorder="1" applyAlignment="1" applyProtection="1">
      <alignment horizontal="right" vertical="center" wrapText="1"/>
      <protection locked="0"/>
    </xf>
    <xf numFmtId="0" fontId="9" fillId="11" borderId="24" xfId="1" applyFont="1" applyFill="1" applyBorder="1" applyAlignment="1" applyProtection="1">
      <alignment horizontal="left" vertical="center"/>
      <protection locked="0"/>
    </xf>
    <xf numFmtId="0" fontId="9" fillId="11" borderId="17" xfId="1" applyFont="1" applyFill="1" applyBorder="1" applyAlignment="1" applyProtection="1">
      <alignment horizontal="left" vertical="center"/>
      <protection locked="0"/>
    </xf>
    <xf numFmtId="0" fontId="9" fillId="11" borderId="38" xfId="1" applyFont="1" applyFill="1" applyBorder="1" applyAlignment="1" applyProtection="1">
      <alignment horizontal="left" vertical="center"/>
      <protection locked="0"/>
    </xf>
    <xf numFmtId="0" fontId="9" fillId="11" borderId="0" xfId="1" applyFont="1" applyFill="1" applyBorder="1" applyAlignment="1" applyProtection="1">
      <alignment horizontal="left" vertical="center"/>
      <protection locked="0"/>
    </xf>
    <xf numFmtId="0" fontId="12" fillId="11" borderId="32" xfId="1" applyFont="1" applyFill="1" applyBorder="1" applyAlignment="1" applyProtection="1">
      <alignment horizontal="center" vertical="center" wrapText="1"/>
    </xf>
    <xf numFmtId="0" fontId="12" fillId="11" borderId="0" xfId="1" applyFont="1" applyFill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center" vertical="top" wrapText="1"/>
    </xf>
    <xf numFmtId="0" fontId="6" fillId="0" borderId="48" xfId="1" applyFont="1" applyBorder="1" applyAlignment="1" applyProtection="1">
      <alignment horizontal="center" vertical="center"/>
    </xf>
    <xf numFmtId="0" fontId="6" fillId="0" borderId="43" xfId="1" applyFont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top"/>
    </xf>
    <xf numFmtId="0" fontId="8" fillId="13" borderId="0" xfId="1" applyFont="1" applyFill="1" applyBorder="1" applyAlignment="1" applyProtection="1">
      <alignment horizontal="left" vertical="center"/>
    </xf>
    <xf numFmtId="0" fontId="6" fillId="8" borderId="9" xfId="1" applyFont="1" applyFill="1" applyBorder="1" applyAlignment="1" applyProtection="1">
      <alignment horizontal="center" vertical="center" wrapText="1"/>
      <protection locked="0"/>
    </xf>
    <xf numFmtId="0" fontId="6" fillId="8" borderId="0" xfId="1" applyFont="1" applyFill="1" applyBorder="1" applyAlignment="1" applyProtection="1">
      <alignment horizontal="center" vertical="center" wrapText="1"/>
      <protection locked="0"/>
    </xf>
    <xf numFmtId="0" fontId="6" fillId="0" borderId="48" xfId="1" applyFont="1" applyBorder="1" applyAlignment="1" applyProtection="1">
      <alignment horizontal="center"/>
    </xf>
    <xf numFmtId="0" fontId="20" fillId="11" borderId="10" xfId="1" applyFont="1" applyFill="1" applyBorder="1" applyAlignment="1" applyProtection="1">
      <alignment horizontal="center" vertical="center" wrapText="1"/>
    </xf>
    <xf numFmtId="0" fontId="67" fillId="0" borderId="0" xfId="1" applyFont="1" applyBorder="1" applyAlignment="1" applyProtection="1">
      <alignment horizontal="justify" wrapText="1"/>
    </xf>
    <xf numFmtId="0" fontId="9" fillId="11" borderId="0" xfId="1" applyFont="1" applyFill="1" applyBorder="1" applyAlignment="1" applyProtection="1">
      <alignment horizontal="left" vertical="center" wrapText="1"/>
    </xf>
    <xf numFmtId="0" fontId="7" fillId="0" borderId="0" xfId="1" applyFont="1" applyFill="1" applyBorder="1" applyAlignment="1" applyProtection="1">
      <alignment horizontal="left" vertical="top"/>
    </xf>
    <xf numFmtId="0" fontId="8" fillId="11" borderId="0" xfId="1" applyFont="1" applyFill="1" applyBorder="1" applyAlignment="1" applyProtection="1">
      <alignment horizontal="left" vertical="center" wrapText="1"/>
    </xf>
    <xf numFmtId="168" fontId="45" fillId="14" borderId="72" xfId="1" applyNumberFormat="1" applyFont="1" applyFill="1" applyBorder="1" applyAlignment="1" applyProtection="1">
      <alignment horizontal="center" vertical="center" wrapText="1"/>
    </xf>
    <xf numFmtId="0" fontId="45" fillId="14" borderId="72" xfId="1" applyFont="1" applyFill="1" applyBorder="1" applyAlignment="1" applyProtection="1">
      <alignment horizontal="center" vertical="center"/>
    </xf>
    <xf numFmtId="0" fontId="39" fillId="11" borderId="1" xfId="1" applyFont="1" applyFill="1" applyBorder="1" applyAlignment="1" applyProtection="1">
      <alignment horizontal="left"/>
    </xf>
    <xf numFmtId="168" fontId="37" fillId="14" borderId="72" xfId="1" applyNumberFormat="1" applyFont="1" applyFill="1" applyBorder="1" applyAlignment="1" applyProtection="1">
      <alignment horizontal="center" vertical="center" wrapText="1"/>
    </xf>
    <xf numFmtId="0" fontId="41" fillId="11" borderId="38" xfId="1" applyFont="1" applyFill="1" applyBorder="1" applyAlignment="1" applyProtection="1">
      <alignment horizontal="left" vertical="center" wrapText="1"/>
    </xf>
    <xf numFmtId="0" fontId="41" fillId="11" borderId="0" xfId="1" applyFont="1" applyFill="1" applyBorder="1" applyAlignment="1" applyProtection="1">
      <alignment horizontal="left" vertical="center" wrapText="1"/>
    </xf>
    <xf numFmtId="0" fontId="39" fillId="11" borderId="15" xfId="1" applyFont="1" applyFill="1" applyBorder="1" applyAlignment="1" applyProtection="1">
      <alignment horizontal="left"/>
    </xf>
    <xf numFmtId="0" fontId="56" fillId="14" borderId="72" xfId="1" applyFont="1" applyFill="1" applyBorder="1" applyAlignment="1" applyProtection="1">
      <alignment horizontal="center" vertical="center" wrapText="1"/>
    </xf>
    <xf numFmtId="0" fontId="65" fillId="11" borderId="38" xfId="1" applyFont="1" applyFill="1" applyBorder="1" applyAlignment="1" applyProtection="1">
      <alignment horizontal="left" vertical="center" wrapText="1"/>
    </xf>
    <xf numFmtId="0" fontId="65" fillId="11" borderId="0" xfId="1" applyFont="1" applyFill="1" applyBorder="1" applyAlignment="1" applyProtection="1">
      <alignment horizontal="left" vertical="center" wrapText="1"/>
    </xf>
    <xf numFmtId="0" fontId="78" fillId="0" borderId="0" xfId="1" applyFont="1" applyBorder="1" applyAlignment="1" applyProtection="1">
      <alignment horizontal="left" vertical="center"/>
    </xf>
    <xf numFmtId="0" fontId="78" fillId="0" borderId="0" xfId="1" applyFont="1" applyAlignment="1" applyProtection="1">
      <alignment horizontal="left" vertical="center"/>
    </xf>
    <xf numFmtId="0" fontId="21" fillId="14" borderId="23" xfId="1" applyFont="1" applyFill="1" applyBorder="1" applyAlignment="1" applyProtection="1">
      <alignment horizontal="center" vertical="center" wrapText="1"/>
    </xf>
    <xf numFmtId="0" fontId="21" fillId="14" borderId="30" xfId="1" applyFont="1" applyFill="1" applyBorder="1" applyAlignment="1" applyProtection="1">
      <alignment horizontal="center" vertical="center" wrapText="1"/>
    </xf>
    <xf numFmtId="0" fontId="21" fillId="14" borderId="26" xfId="1" applyFont="1" applyFill="1" applyBorder="1" applyAlignment="1" applyProtection="1">
      <alignment horizontal="center" vertical="center" wrapText="1"/>
    </xf>
    <xf numFmtId="0" fontId="21" fillId="14" borderId="27" xfId="1" applyFont="1" applyFill="1" applyBorder="1" applyAlignment="1" applyProtection="1">
      <alignment horizontal="center" vertical="center" wrapText="1"/>
    </xf>
    <xf numFmtId="0" fontId="21" fillId="14" borderId="29" xfId="1" applyFont="1" applyFill="1" applyBorder="1" applyAlignment="1" applyProtection="1">
      <alignment horizontal="center" vertical="center" wrapText="1"/>
    </xf>
    <xf numFmtId="0" fontId="21" fillId="14" borderId="28" xfId="1" applyFont="1" applyFill="1" applyBorder="1" applyAlignment="1" applyProtection="1">
      <alignment horizontal="center" vertical="center" wrapText="1"/>
    </xf>
    <xf numFmtId="0" fontId="21" fillId="14" borderId="10" xfId="1" applyFont="1" applyFill="1" applyBorder="1" applyAlignment="1" applyProtection="1">
      <alignment horizontal="center" vertical="center"/>
    </xf>
    <xf numFmtId="0" fontId="21" fillId="14" borderId="8" xfId="1" applyFont="1" applyFill="1" applyBorder="1" applyAlignment="1" applyProtection="1">
      <alignment horizontal="center" vertical="center"/>
    </xf>
    <xf numFmtId="0" fontId="21" fillId="14" borderId="11" xfId="1" applyFont="1" applyFill="1" applyBorder="1" applyAlignment="1" applyProtection="1">
      <alignment horizontal="center" vertical="center"/>
    </xf>
    <xf numFmtId="0" fontId="21" fillId="14" borderId="31" xfId="1" applyFont="1" applyFill="1" applyBorder="1" applyAlignment="1" applyProtection="1">
      <alignment horizontal="center" vertical="center"/>
    </xf>
    <xf numFmtId="0" fontId="21" fillId="14" borderId="32" xfId="1" applyFont="1" applyFill="1" applyBorder="1" applyAlignment="1" applyProtection="1">
      <alignment horizontal="center" vertical="center"/>
    </xf>
    <xf numFmtId="0" fontId="21" fillId="14" borderId="21" xfId="1" applyFont="1" applyFill="1" applyBorder="1" applyAlignment="1" applyProtection="1">
      <alignment horizontal="center" vertical="center"/>
    </xf>
    <xf numFmtId="168" fontId="37" fillId="14" borderId="13" xfId="1" applyNumberFormat="1" applyFont="1" applyFill="1" applyBorder="1" applyAlignment="1" applyProtection="1">
      <alignment horizontal="center" vertical="center" wrapText="1"/>
    </xf>
    <xf numFmtId="168" fontId="37" fillId="14" borderId="14" xfId="1" applyNumberFormat="1" applyFont="1" applyFill="1" applyBorder="1" applyAlignment="1" applyProtection="1">
      <alignment horizontal="center" vertical="center" wrapText="1"/>
    </xf>
    <xf numFmtId="0" fontId="37" fillId="14" borderId="33" xfId="1" applyFont="1" applyFill="1" applyBorder="1" applyAlignment="1" applyProtection="1">
      <alignment horizontal="center" vertical="center"/>
    </xf>
    <xf numFmtId="0" fontId="37" fillId="14" borderId="35" xfId="1" applyFont="1" applyFill="1" applyBorder="1" applyAlignment="1" applyProtection="1">
      <alignment horizontal="center" vertical="center"/>
    </xf>
    <xf numFmtId="0" fontId="37" fillId="14" borderId="34" xfId="1" applyFont="1" applyFill="1" applyBorder="1" applyAlignment="1" applyProtection="1">
      <alignment horizontal="center" vertical="center"/>
    </xf>
    <xf numFmtId="0" fontId="37" fillId="14" borderId="36" xfId="1" applyFont="1" applyFill="1" applyBorder="1" applyAlignment="1" applyProtection="1">
      <alignment horizontal="center" vertical="center"/>
    </xf>
    <xf numFmtId="0" fontId="41" fillId="0" borderId="48" xfId="1" applyFont="1" applyBorder="1" applyAlignment="1" applyProtection="1">
      <alignment horizontal="center" vertical="center"/>
    </xf>
    <xf numFmtId="0" fontId="41" fillId="0" borderId="43" xfId="1" applyFont="1" applyBorder="1" applyAlignment="1" applyProtection="1">
      <alignment horizontal="center" vertical="center"/>
    </xf>
    <xf numFmtId="0" fontId="56" fillId="14" borderId="4" xfId="1" applyFont="1" applyFill="1" applyBorder="1" applyAlignment="1" applyProtection="1">
      <alignment horizontal="center" vertical="center" wrapText="1"/>
    </xf>
    <xf numFmtId="0" fontId="56" fillId="14" borderId="16" xfId="1" applyFont="1" applyFill="1" applyBorder="1" applyAlignment="1" applyProtection="1">
      <alignment horizontal="center" vertical="center" wrapText="1"/>
    </xf>
    <xf numFmtId="0" fontId="6" fillId="8" borderId="0" xfId="1" applyFont="1" applyFill="1" applyBorder="1" applyAlignment="1" applyProtection="1">
      <alignment horizontal="center" vertical="center" wrapText="1"/>
    </xf>
    <xf numFmtId="0" fontId="41" fillId="0" borderId="48" xfId="1" applyFont="1" applyBorder="1" applyAlignment="1" applyProtection="1">
      <alignment horizontal="center"/>
    </xf>
    <xf numFmtId="0" fontId="56" fillId="14" borderId="91" xfId="0" applyFont="1" applyFill="1" applyBorder="1" applyAlignment="1" applyProtection="1">
      <alignment horizontal="center" vertical="center" wrapText="1"/>
    </xf>
    <xf numFmtId="0" fontId="21" fillId="14" borderId="91" xfId="0" applyFont="1" applyFill="1" applyBorder="1" applyAlignment="1" applyProtection="1">
      <alignment horizontal="center" vertical="center" wrapText="1"/>
    </xf>
    <xf numFmtId="0" fontId="59" fillId="0" borderId="0" xfId="0" applyFont="1" applyBorder="1" applyAlignment="1" applyProtection="1">
      <alignment horizontal="left" vertical="top" wrapText="1"/>
    </xf>
    <xf numFmtId="1" fontId="51" fillId="0" borderId="0" xfId="0" applyNumberFormat="1" applyFont="1" applyAlignment="1" applyProtection="1">
      <alignment horizontal="center" vertical="center"/>
    </xf>
    <xf numFmtId="1" fontId="53" fillId="0" borderId="48" xfId="0" applyNumberFormat="1" applyFont="1" applyBorder="1" applyAlignment="1" applyProtection="1">
      <alignment horizontal="center"/>
    </xf>
    <xf numFmtId="0" fontId="21" fillId="14" borderId="91" xfId="0" applyFont="1" applyFill="1" applyBorder="1" applyAlignment="1" applyProtection="1">
      <alignment horizontal="center" vertical="center" wrapText="1"/>
      <protection locked="0"/>
    </xf>
    <xf numFmtId="0" fontId="56" fillId="14" borderId="91" xfId="0" applyFont="1" applyFill="1" applyBorder="1" applyAlignment="1" applyProtection="1">
      <alignment horizontal="center"/>
    </xf>
    <xf numFmtId="1" fontId="53" fillId="0" borderId="0" xfId="0" applyNumberFormat="1" applyFont="1" applyAlignment="1" applyProtection="1">
      <alignment horizontal="right"/>
    </xf>
    <xf numFmtId="0" fontId="6" fillId="0" borderId="9" xfId="1" applyFont="1" applyFill="1" applyBorder="1" applyAlignment="1" applyProtection="1">
      <alignment horizontal="left"/>
    </xf>
    <xf numFmtId="0" fontId="7" fillId="0" borderId="0" xfId="1" applyFont="1" applyFill="1" applyBorder="1" applyAlignment="1" applyProtection="1">
      <alignment horizontal="left" vertical="center" wrapText="1"/>
    </xf>
    <xf numFmtId="0" fontId="21" fillId="14" borderId="5" xfId="1" applyFont="1" applyFill="1" applyBorder="1" applyAlignment="1" applyProtection="1">
      <alignment horizontal="center" vertical="center" wrapText="1"/>
    </xf>
    <xf numFmtId="0" fontId="9" fillId="8" borderId="5" xfId="1" applyFont="1" applyFill="1" applyBorder="1" applyAlignment="1" applyProtection="1">
      <alignment horizontal="left" vertical="center" wrapText="1"/>
      <protection locked="0"/>
    </xf>
    <xf numFmtId="0" fontId="72" fillId="14" borderId="32" xfId="1" applyFont="1" applyFill="1" applyBorder="1" applyAlignment="1" applyProtection="1">
      <alignment horizontal="center" vertical="center" wrapText="1"/>
    </xf>
    <xf numFmtId="0" fontId="72" fillId="14" borderId="21" xfId="1" applyFont="1" applyFill="1" applyBorder="1" applyAlignment="1" applyProtection="1">
      <alignment horizontal="center" vertical="center" wrapText="1"/>
    </xf>
    <xf numFmtId="0" fontId="69" fillId="0" borderId="0" xfId="1" applyFont="1" applyFill="1" applyBorder="1" applyAlignment="1" applyProtection="1">
      <alignment horizontal="center" vertical="center"/>
      <protection locked="0"/>
    </xf>
    <xf numFmtId="0" fontId="72" fillId="14" borderId="6" xfId="1" applyFont="1" applyFill="1" applyBorder="1" applyAlignment="1" applyProtection="1">
      <alignment horizontal="center" vertical="center" wrapText="1"/>
    </xf>
    <xf numFmtId="0" fontId="72" fillId="14" borderId="7" xfId="1" applyFont="1" applyFill="1" applyBorder="1" applyAlignment="1" applyProtection="1">
      <alignment horizontal="center" vertical="center" wrapText="1"/>
    </xf>
    <xf numFmtId="0" fontId="72" fillId="14" borderId="15" xfId="1" applyFont="1" applyFill="1" applyBorder="1" applyAlignment="1" applyProtection="1">
      <alignment horizontal="center" vertical="center" wrapText="1"/>
    </xf>
    <xf numFmtId="0" fontId="72" fillId="14" borderId="1" xfId="1" applyFont="1" applyFill="1" applyBorder="1" applyAlignment="1" applyProtection="1">
      <alignment horizontal="center" vertical="center" wrapText="1"/>
    </xf>
  </cellXfs>
  <cellStyles count="8">
    <cellStyle name="Millares" xfId="2" builtinId="3"/>
    <cellStyle name="Millares 2" xfId="6"/>
    <cellStyle name="Moneda" xfId="4" builtinId="4"/>
    <cellStyle name="Normal" xfId="0" builtinId="0"/>
    <cellStyle name="Normal 2" xfId="1"/>
    <cellStyle name="Normal 3" xfId="3"/>
    <cellStyle name="Normal 4" xfId="7"/>
    <cellStyle name="Porcentaje" xfId="5" builtinId="5"/>
  </cellStyles>
  <dxfs count="33"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810423"/>
      <color rgb="FFD4C19C"/>
      <color rgb="FF9F2241"/>
      <color rgb="FFFFFFCC"/>
      <color rgb="FFB38E5D"/>
      <color rgb="FF285C4D"/>
      <color rgb="FFFFFF99"/>
      <color rgb="FF13322B"/>
      <color rgb="FF9D2449"/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114300</xdr:rowOff>
    </xdr:from>
    <xdr:to>
      <xdr:col>9</xdr:col>
      <xdr:colOff>285750</xdr:colOff>
      <xdr:row>5</xdr:row>
      <xdr:rowOff>38100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85750"/>
          <a:ext cx="2571750" cy="609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342900</xdr:colOff>
      <xdr:row>0</xdr:row>
      <xdr:rowOff>152400</xdr:rowOff>
    </xdr:from>
    <xdr:to>
      <xdr:col>11</xdr:col>
      <xdr:colOff>9525</xdr:colOff>
      <xdr:row>5</xdr:row>
      <xdr:rowOff>158261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52400"/>
          <a:ext cx="1190625" cy="86311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857242</xdr:colOff>
      <xdr:row>0</xdr:row>
      <xdr:rowOff>119063</xdr:rowOff>
    </xdr:from>
    <xdr:to>
      <xdr:col>28</xdr:col>
      <xdr:colOff>1404928</xdr:colOff>
      <xdr:row>2</xdr:row>
      <xdr:rowOff>190499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42" y="119063"/>
          <a:ext cx="2297905" cy="571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63502</xdr:colOff>
      <xdr:row>0</xdr:row>
      <xdr:rowOff>95251</xdr:rowOff>
    </xdr:from>
    <xdr:to>
      <xdr:col>28</xdr:col>
      <xdr:colOff>1005418</xdr:colOff>
      <xdr:row>2</xdr:row>
      <xdr:rowOff>127001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95585" y="95251"/>
          <a:ext cx="1989666" cy="508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637761</xdr:colOff>
      <xdr:row>0</xdr:row>
      <xdr:rowOff>124239</xdr:rowOff>
    </xdr:from>
    <xdr:to>
      <xdr:col>5</xdr:col>
      <xdr:colOff>1269079</xdr:colOff>
      <xdr:row>3</xdr:row>
      <xdr:rowOff>69022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6065" y="124239"/>
          <a:ext cx="1989666" cy="508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1154906</xdr:colOff>
      <xdr:row>0</xdr:row>
      <xdr:rowOff>95251</xdr:rowOff>
    </xdr:from>
    <xdr:to>
      <xdr:col>46</xdr:col>
      <xdr:colOff>1254239</xdr:colOff>
      <xdr:row>3</xdr:row>
      <xdr:rowOff>97632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B92382A-6E52-43E6-94C5-F085B4B4C9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41431" y="95251"/>
          <a:ext cx="2728233" cy="573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1020535</xdr:colOff>
      <xdr:row>0</xdr:row>
      <xdr:rowOff>68035</xdr:rowOff>
    </xdr:from>
    <xdr:to>
      <xdr:col>11</xdr:col>
      <xdr:colOff>612320</xdr:colOff>
      <xdr:row>3</xdr:row>
      <xdr:rowOff>163285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6464" y="68035"/>
          <a:ext cx="2694214" cy="7483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59531</xdr:rowOff>
    </xdr:from>
    <xdr:to>
      <xdr:col>14</xdr:col>
      <xdr:colOff>19391</xdr:colOff>
      <xdr:row>1</xdr:row>
      <xdr:rowOff>506866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4188" y="59531"/>
          <a:ext cx="293642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76200</xdr:rowOff>
    </xdr:from>
    <xdr:to>
      <xdr:col>10</xdr:col>
      <xdr:colOff>447675</xdr:colOff>
      <xdr:row>4</xdr:row>
      <xdr:rowOff>28575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4800"/>
          <a:ext cx="259080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504825</xdr:colOff>
      <xdr:row>0</xdr:row>
      <xdr:rowOff>180975</xdr:rowOff>
    </xdr:from>
    <xdr:to>
      <xdr:col>11</xdr:col>
      <xdr:colOff>0</xdr:colOff>
      <xdr:row>4</xdr:row>
      <xdr:rowOff>120161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925" y="180975"/>
          <a:ext cx="1190625" cy="8631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28574</xdr:colOff>
      <xdr:row>1</xdr:row>
      <xdr:rowOff>142875</xdr:rowOff>
    </xdr:from>
    <xdr:to>
      <xdr:col>12</xdr:col>
      <xdr:colOff>295274</xdr:colOff>
      <xdr:row>4</xdr:row>
      <xdr:rowOff>114300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599" y="333375"/>
          <a:ext cx="2733675" cy="590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333375</xdr:colOff>
      <xdr:row>1</xdr:row>
      <xdr:rowOff>0</xdr:rowOff>
    </xdr:from>
    <xdr:to>
      <xdr:col>14</xdr:col>
      <xdr:colOff>0</xdr:colOff>
      <xdr:row>5</xdr:row>
      <xdr:rowOff>53486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190500"/>
          <a:ext cx="1190625" cy="8631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1401537</xdr:colOff>
      <xdr:row>0</xdr:row>
      <xdr:rowOff>149678</xdr:rowOff>
    </xdr:from>
    <xdr:to>
      <xdr:col>5</xdr:col>
      <xdr:colOff>1224643</xdr:colOff>
      <xdr:row>0</xdr:row>
      <xdr:rowOff>843643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8394" y="149678"/>
          <a:ext cx="2816678" cy="6939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1277560</xdr:colOff>
      <xdr:row>0</xdr:row>
      <xdr:rowOff>10583</xdr:rowOff>
    </xdr:from>
    <xdr:to>
      <xdr:col>8</xdr:col>
      <xdr:colOff>1</xdr:colOff>
      <xdr:row>0</xdr:row>
      <xdr:rowOff>1046316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7989" y="10583"/>
          <a:ext cx="1430262" cy="1035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1646464</xdr:colOff>
      <xdr:row>0</xdr:row>
      <xdr:rowOff>204106</xdr:rowOff>
    </xdr:from>
    <xdr:to>
      <xdr:col>12</xdr:col>
      <xdr:colOff>190500</xdr:colOff>
      <xdr:row>0</xdr:row>
      <xdr:rowOff>1074964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2357" y="204106"/>
          <a:ext cx="3143250" cy="8708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285750</xdr:colOff>
      <xdr:row>0</xdr:row>
      <xdr:rowOff>13607</xdr:rowOff>
    </xdr:from>
    <xdr:to>
      <xdr:col>13</xdr:col>
      <xdr:colOff>13607</xdr:colOff>
      <xdr:row>1</xdr:row>
      <xdr:rowOff>149201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0857" y="13607"/>
          <a:ext cx="1782536" cy="12922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1551215</xdr:colOff>
      <xdr:row>0</xdr:row>
      <xdr:rowOff>204107</xdr:rowOff>
    </xdr:from>
    <xdr:to>
      <xdr:col>34</xdr:col>
      <xdr:colOff>1249137</xdr:colOff>
      <xdr:row>1</xdr:row>
      <xdr:rowOff>449036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38715" y="204107"/>
          <a:ext cx="2718708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1185334</xdr:colOff>
      <xdr:row>0</xdr:row>
      <xdr:rowOff>31751</xdr:rowOff>
    </xdr:from>
    <xdr:to>
      <xdr:col>28</xdr:col>
      <xdr:colOff>1215876</xdr:colOff>
      <xdr:row>2</xdr:row>
      <xdr:rowOff>84668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1" y="31751"/>
          <a:ext cx="2718708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666751</xdr:colOff>
      <xdr:row>0</xdr:row>
      <xdr:rowOff>0</xdr:rowOff>
    </xdr:from>
    <xdr:to>
      <xdr:col>28</xdr:col>
      <xdr:colOff>1147084</xdr:colOff>
      <xdr:row>2</xdr:row>
      <xdr:rowOff>59531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2782" y="0"/>
          <a:ext cx="2718708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952501</xdr:colOff>
      <xdr:row>0</xdr:row>
      <xdr:rowOff>41413</xdr:rowOff>
    </xdr:from>
    <xdr:to>
      <xdr:col>28</xdr:col>
      <xdr:colOff>1035328</xdr:colOff>
      <xdr:row>2</xdr:row>
      <xdr:rowOff>115957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7746" t="4481" r="46036" b="85189"/>
        <a:stretch/>
      </xdr:blipFill>
      <xdr:spPr>
        <a:xfrm>
          <a:off x="30985240" y="41413"/>
          <a:ext cx="2186609" cy="5880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wpc="http://schemas.microsoft.com/office/word/2010/wordprocessingCanvas" xmlns:cx="http://schemas.microsoft.com/office/drawing/2014/chartex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aink="http://schemas.microsoft.com/office/drawing/2016/ink" xmlns:am3d="http://schemas.microsoft.com/office/drawing/2017/model3d" xmlns:w16cex="http://schemas.microsoft.com/office/word/2018/wordml/cex" xmlns:w16cid="http://schemas.microsoft.com/office/word/2016/wordml/cid" xmlns:w16="http://schemas.microsoft.com/office/word/2018/wordml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P27U00MJWEYB8\Aportaci&#243;n%20Solidaria%20Estatal\Users\Gerardo%20Kirchner\Desktop\SP_2011_MAYO_(LEONOR)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PORTES%20DCAF%20DDSI\RESUMEN%20BITACORA%20SIGEFI%20AL%20190218%20A%20Sanchez%200102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to Federal"/>
      <sheetName val="Puebla"/>
      <sheetName val="Tabasco"/>
      <sheetName val="Distrito_Federal"/>
    </sheetNames>
    <sheetDataSet>
      <sheetData sheetId="0" refreshError="1">
        <row r="1">
          <cell r="A1" t="str">
            <v>SECRETARÍA DE SALUD</v>
          </cell>
        </row>
        <row r="2">
          <cell r="A2" t="str">
            <v>COMISIÓN NACIONAL DE PROTECCIÓN SOCIAL EN SALUD</v>
          </cell>
        </row>
        <row r="3">
          <cell r="A3" t="str">
            <v>DIRECCIÓN GENERAL DE FINANCIAMIENTO</v>
          </cell>
        </row>
        <row r="4">
          <cell r="A4" t="str">
            <v>DIRECCIÓN DE GESTIÓN Y CONTROL PRESUPUESTAL</v>
          </cell>
        </row>
        <row r="6">
          <cell r="A6" t="str">
            <v>Programa Seguro Popular en Salud</v>
          </cell>
        </row>
        <row r="7">
          <cell r="A7" t="str">
            <v>Control y registro de transferencias de recursos presupuestarios realizadas a las entidades federativas , Ejercicio fiscal 2011.</v>
          </cell>
        </row>
        <row r="11">
          <cell r="C11" t="str">
            <v>Autorización de transferencia</v>
          </cell>
          <cell r="I11" t="str">
            <v>Transferencia de recursos presupuestarios</v>
          </cell>
          <cell r="L11" t="str">
            <v>Comprobación de recursos presupuestarios transferidos (recibo)</v>
          </cell>
        </row>
        <row r="12">
          <cell r="A12" t="str">
            <v>No.</v>
          </cell>
          <cell r="B12" t="str">
            <v>Entidad federativa</v>
          </cell>
          <cell r="C12" t="str">
            <v>Oficio de autorización</v>
          </cell>
          <cell r="D12" t="str">
            <v>Fecha</v>
          </cell>
          <cell r="E12" t="str">
            <v>Trimestre</v>
          </cell>
          <cell r="F12" t="str">
            <v>Periodo</v>
          </cell>
          <cell r="G12" t="str">
            <v>Concepto</v>
          </cell>
          <cell r="H12" t="str">
            <v>Monto autorizado</v>
          </cell>
          <cell r="I12" t="str">
            <v>Fecha de operación bancaria</v>
          </cell>
          <cell r="J12" t="str">
            <v>No. de oficio de notificación</v>
          </cell>
          <cell r="K12" t="str">
            <v>Monto transferido</v>
          </cell>
          <cell r="L12" t="str">
            <v>Fecha de recepción de recibo</v>
          </cell>
          <cell r="M12" t="str">
            <v>No. de recibo (folio)</v>
          </cell>
        </row>
        <row r="13">
          <cell r="A13">
            <v>9</v>
          </cell>
          <cell r="B13" t="str">
            <v>Distrito Federal</v>
          </cell>
          <cell r="C13" t="str">
            <v>NI/DGAS/033/2011</v>
          </cell>
          <cell r="D13">
            <v>40574</v>
          </cell>
          <cell r="E13" t="str">
            <v>IV-2010</v>
          </cell>
          <cell r="F13" t="str">
            <v>Cierre</v>
          </cell>
          <cell r="G13" t="str">
            <v>CS</v>
          </cell>
          <cell r="H13">
            <v>2849246.72</v>
          </cell>
          <cell r="I13">
            <v>40616</v>
          </cell>
          <cell r="J13" t="str">
            <v>DGF/505/2011</v>
          </cell>
          <cell r="K13">
            <v>2849246.72</v>
          </cell>
        </row>
        <row r="14">
          <cell r="C14" t="str">
            <v>NI/DGAS/073/2011</v>
          </cell>
          <cell r="D14">
            <v>40598</v>
          </cell>
          <cell r="E14" t="str">
            <v>I-2011</v>
          </cell>
          <cell r="F14" t="str">
            <v>Anticipo</v>
          </cell>
          <cell r="G14" t="str">
            <v>CS</v>
          </cell>
          <cell r="H14">
            <v>216598708.03999999</v>
          </cell>
          <cell r="I14">
            <v>40616</v>
          </cell>
          <cell r="J14" t="str">
            <v>DGF/520/2011</v>
          </cell>
          <cell r="K14">
            <v>216598708.03999999</v>
          </cell>
        </row>
        <row r="15">
          <cell r="C15" t="str">
            <v>NI DGF/DGAS/105/2011</v>
          </cell>
          <cell r="D15">
            <v>40618</v>
          </cell>
          <cell r="E15" t="str">
            <v>I-2011</v>
          </cell>
          <cell r="F15" t="str">
            <v>Complemento</v>
          </cell>
          <cell r="G15" t="str">
            <v>CS</v>
          </cell>
          <cell r="H15">
            <v>60314701.149999999</v>
          </cell>
          <cell r="I15">
            <v>40624</v>
          </cell>
          <cell r="J15" t="str">
            <v>DGF/557/2011</v>
          </cell>
          <cell r="K15">
            <v>60314701.149999999</v>
          </cell>
        </row>
        <row r="16">
          <cell r="C16" t="str">
            <v>NI DGF/DGAS/183/2011</v>
          </cell>
          <cell r="D16">
            <v>40680</v>
          </cell>
          <cell r="E16" t="str">
            <v>II-2011</v>
          </cell>
          <cell r="F16" t="str">
            <v>Anticipo</v>
          </cell>
          <cell r="G16" t="str">
            <v>CS</v>
          </cell>
          <cell r="H16">
            <v>87061234.510000005</v>
          </cell>
          <cell r="I16">
            <v>40686</v>
          </cell>
          <cell r="J16" t="str">
            <v>DGF/1099/2011</v>
          </cell>
          <cell r="K16">
            <v>87061234.510000005</v>
          </cell>
        </row>
        <row r="17">
          <cell r="K17">
            <v>0</v>
          </cell>
        </row>
        <row r="18">
          <cell r="K18">
            <v>0</v>
          </cell>
        </row>
        <row r="19">
          <cell r="K19">
            <v>0</v>
          </cell>
        </row>
        <row r="20">
          <cell r="K20">
            <v>0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0</v>
          </cell>
        </row>
        <row r="24">
          <cell r="B24" t="str">
            <v>subtotal CS</v>
          </cell>
          <cell r="H24">
            <v>366823890.41999996</v>
          </cell>
          <cell r="K24">
            <v>366823890.41999996</v>
          </cell>
        </row>
        <row r="25">
          <cell r="C25" t="str">
            <v>NI/DGAS/033/2011</v>
          </cell>
          <cell r="D25">
            <v>40574</v>
          </cell>
          <cell r="E25" t="str">
            <v>IV-2010</v>
          </cell>
          <cell r="F25" t="str">
            <v>Cierre</v>
          </cell>
          <cell r="G25" t="str">
            <v>ASF</v>
          </cell>
          <cell r="H25">
            <v>3331778.98</v>
          </cell>
          <cell r="I25">
            <v>40616</v>
          </cell>
          <cell r="J25" t="str">
            <v>DGF/505/2011</v>
          </cell>
          <cell r="K25">
            <v>3331778.98</v>
          </cell>
        </row>
        <row r="26">
          <cell r="C26" t="str">
            <v>NI DGF/DGAS/145/2011</v>
          </cell>
          <cell r="D26">
            <v>40647</v>
          </cell>
          <cell r="E26" t="str">
            <v>I-2011</v>
          </cell>
          <cell r="F26" t="str">
            <v>Complemento</v>
          </cell>
          <cell r="G26" t="str">
            <v>ASF</v>
          </cell>
          <cell r="H26">
            <v>34219073.189999998</v>
          </cell>
          <cell r="I26">
            <v>40652</v>
          </cell>
          <cell r="J26" t="str">
            <v>DGF/858/2011</v>
          </cell>
          <cell r="K26">
            <v>34219073.189999998</v>
          </cell>
        </row>
        <row r="27">
          <cell r="C27" t="str">
            <v>NI DGF/DGAS/183/2011</v>
          </cell>
          <cell r="D27">
            <v>40680</v>
          </cell>
          <cell r="E27" t="str">
            <v>I-2011</v>
          </cell>
          <cell r="F27" t="str">
            <v>Cierre</v>
          </cell>
          <cell r="G27" t="str">
            <v>ASF</v>
          </cell>
          <cell r="H27">
            <v>260712392.53999999</v>
          </cell>
          <cell r="I27">
            <v>40686</v>
          </cell>
          <cell r="J27" t="str">
            <v>DGF/1099/2011</v>
          </cell>
          <cell r="K27">
            <v>260712392.53999999</v>
          </cell>
        </row>
        <row r="28">
          <cell r="K28">
            <v>0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0</v>
          </cell>
        </row>
        <row r="34">
          <cell r="B34" t="str">
            <v>subtotal ASF</v>
          </cell>
          <cell r="H34">
            <v>298263244.70999998</v>
          </cell>
          <cell r="K34">
            <v>298263244.70999998</v>
          </cell>
        </row>
        <row r="35">
          <cell r="B35" t="str">
            <v>TOTAL</v>
          </cell>
          <cell r="H35">
            <v>665087135.12999988</v>
          </cell>
          <cell r="K35">
            <v>665087135.12999988</v>
          </cell>
        </row>
      </sheetData>
      <sheetData sheetId="1" refreshError="1"/>
      <sheetData sheetId="2" refreshError="1"/>
      <sheetData sheetId="3">
        <row r="1">
          <cell r="A1" t="str">
            <v>SECRETARÍA DE SALUD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V"/>
      <sheetName val="ENTIDAD"/>
      <sheetName val="SIGEFI 190218 "/>
      <sheetName val="CNPSS SUBSSEG 010218"/>
      <sheetName val="B1"/>
      <sheetName val="B2"/>
      <sheetName val="ADRIANA 010218"/>
      <sheetName val="Grafica SIGEFI N"/>
      <sheetName val="Grafica SIGEFI F"/>
      <sheetName val="ENTIDADES"/>
      <sheetName val="Grafica SIGEFI F Asesores"/>
      <sheetName val="AGS "/>
      <sheetName val="B C N"/>
      <sheetName val="B C S"/>
      <sheetName val="CAMP"/>
      <sheetName val="CHIA"/>
      <sheetName val="CHIH"/>
      <sheetName val="CD MEX"/>
      <sheetName val="COAH"/>
      <sheetName val="COL"/>
      <sheetName val="DUR"/>
      <sheetName val="GTO"/>
      <sheetName val="GRO"/>
      <sheetName val="HGO"/>
      <sheetName val="JAL"/>
      <sheetName val="EDO MEX"/>
      <sheetName val="MICH"/>
      <sheetName val="MOR"/>
      <sheetName val="NAY"/>
      <sheetName val="N L"/>
      <sheetName val="OAX"/>
      <sheetName val="PUE"/>
      <sheetName val="QRO"/>
      <sheetName val="Q ROO"/>
      <sheetName val="S L P"/>
      <sheetName val="SIN"/>
      <sheetName val="SON"/>
      <sheetName val="TAB"/>
      <sheetName val="TAM"/>
      <sheetName val="TLAX"/>
      <sheetName val="VER"/>
      <sheetName val="YUC"/>
      <sheetName val="Z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Aguascalientes</v>
          </cell>
        </row>
        <row r="2">
          <cell r="A2" t="str">
            <v>Baja California</v>
          </cell>
        </row>
        <row r="3">
          <cell r="A3" t="str">
            <v>Baja California Sur</v>
          </cell>
        </row>
        <row r="4">
          <cell r="A4" t="str">
            <v>Campeche</v>
          </cell>
        </row>
        <row r="5">
          <cell r="A5" t="str">
            <v>Coahuila</v>
          </cell>
        </row>
        <row r="6">
          <cell r="A6" t="str">
            <v>Colima</v>
          </cell>
        </row>
        <row r="7">
          <cell r="A7" t="str">
            <v>Chiapas</v>
          </cell>
        </row>
        <row r="8">
          <cell r="A8" t="str">
            <v>Chihuahua</v>
          </cell>
        </row>
        <row r="9">
          <cell r="A9" t="str">
            <v>Ciudad de México</v>
          </cell>
        </row>
        <row r="10">
          <cell r="A10" t="str">
            <v>Durango</v>
          </cell>
        </row>
        <row r="11">
          <cell r="A11" t="str">
            <v>Guanajuato</v>
          </cell>
        </row>
        <row r="12">
          <cell r="A12" t="str">
            <v>Guerrero</v>
          </cell>
        </row>
        <row r="13">
          <cell r="A13" t="str">
            <v>Hidalgo</v>
          </cell>
        </row>
        <row r="14">
          <cell r="A14" t="str">
            <v>Jalisco</v>
          </cell>
        </row>
        <row r="15">
          <cell r="A15" t="str">
            <v>Estado de México</v>
          </cell>
        </row>
        <row r="16">
          <cell r="A16" t="str">
            <v>Michoacán</v>
          </cell>
        </row>
        <row r="17">
          <cell r="A17" t="str">
            <v>Morelos</v>
          </cell>
        </row>
        <row r="18">
          <cell r="A18" t="str">
            <v>Nayarit</v>
          </cell>
        </row>
        <row r="19">
          <cell r="A19" t="str">
            <v>Nuevo León</v>
          </cell>
        </row>
        <row r="20">
          <cell r="A20" t="str">
            <v>Oaxaca</v>
          </cell>
        </row>
        <row r="21">
          <cell r="A21" t="str">
            <v>Puebla</v>
          </cell>
        </row>
        <row r="22">
          <cell r="A22" t="str">
            <v>Querétaro</v>
          </cell>
        </row>
        <row r="23">
          <cell r="A23" t="str">
            <v>Quintana Roo</v>
          </cell>
        </row>
        <row r="24">
          <cell r="A24" t="str">
            <v>San Luis Potosí</v>
          </cell>
        </row>
        <row r="25">
          <cell r="A25" t="str">
            <v>Sinaloa</v>
          </cell>
        </row>
        <row r="26">
          <cell r="A26" t="str">
            <v>Sonora</v>
          </cell>
        </row>
        <row r="27">
          <cell r="A27" t="str">
            <v>Tabasco</v>
          </cell>
        </row>
        <row r="28">
          <cell r="A28" t="str">
            <v>Tamaulipas</v>
          </cell>
        </row>
        <row r="29">
          <cell r="A29" t="str">
            <v>Tlaxcala</v>
          </cell>
        </row>
        <row r="30">
          <cell r="A30" t="str">
            <v>Veracruz</v>
          </cell>
        </row>
        <row r="31">
          <cell r="A31" t="str">
            <v>Yucatán</v>
          </cell>
        </row>
        <row r="32">
          <cell r="A32" t="str">
            <v>Zacatecas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vmlDrawing" Target="../drawings/vmlDrawing1.v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6:K18"/>
  <sheetViews>
    <sheetView showGridLines="0" zoomScaleNormal="100" workbookViewId="0"/>
  </sheetViews>
  <sheetFormatPr baseColWidth="10" defaultRowHeight="12" x14ac:dyDescent="0.2"/>
  <cols>
    <col min="1" max="16384" width="11.42578125" style="40"/>
  </cols>
  <sheetData>
    <row r="6" spans="1:11" ht="30.75" customHeight="1" x14ac:dyDescent="0.2"/>
    <row r="7" spans="1:11" ht="87.75" customHeight="1" x14ac:dyDescent="0.2">
      <c r="A7" s="614" t="s">
        <v>333</v>
      </c>
      <c r="B7" s="614"/>
      <c r="C7" s="614"/>
      <c r="D7" s="614"/>
      <c r="E7" s="614"/>
      <c r="F7" s="614"/>
      <c r="G7" s="614"/>
      <c r="H7" s="614"/>
      <c r="I7" s="614"/>
      <c r="J7" s="614"/>
      <c r="K7" s="614"/>
    </row>
    <row r="10" spans="1:11" ht="43.5" customHeight="1" x14ac:dyDescent="0.2">
      <c r="A10" s="613" t="s">
        <v>309</v>
      </c>
      <c r="B10" s="613"/>
      <c r="C10" s="613"/>
      <c r="D10" s="613"/>
      <c r="E10" s="613"/>
      <c r="F10" s="613"/>
      <c r="G10" s="613"/>
      <c r="H10" s="613"/>
      <c r="I10" s="613"/>
      <c r="J10" s="613"/>
      <c r="K10" s="613"/>
    </row>
    <row r="11" spans="1:11" ht="16.5" customHeight="1" x14ac:dyDescent="0.2">
      <c r="A11" s="176"/>
      <c r="B11" s="176"/>
      <c r="C11" s="176"/>
      <c r="D11" s="176"/>
      <c r="E11" s="176"/>
      <c r="F11" s="176"/>
      <c r="G11" s="176"/>
      <c r="H11" s="176"/>
      <c r="I11" s="176"/>
      <c r="J11" s="176"/>
      <c r="K11" s="176"/>
    </row>
    <row r="12" spans="1:11" ht="41.25" customHeight="1" x14ac:dyDescent="0.2">
      <c r="A12" s="613" t="s">
        <v>338</v>
      </c>
      <c r="B12" s="613"/>
      <c r="C12" s="613"/>
      <c r="D12" s="613"/>
      <c r="E12" s="613"/>
      <c r="F12" s="613"/>
      <c r="G12" s="613"/>
      <c r="H12" s="613"/>
      <c r="I12" s="613"/>
      <c r="J12" s="613"/>
      <c r="K12" s="613"/>
    </row>
    <row r="13" spans="1:11" ht="24" customHeight="1" x14ac:dyDescent="0.2">
      <c r="A13" s="175"/>
      <c r="B13" s="175"/>
      <c r="C13" s="175"/>
      <c r="D13" s="175"/>
      <c r="E13" s="175"/>
      <c r="F13" s="175"/>
      <c r="G13" s="175"/>
      <c r="H13" s="175"/>
      <c r="I13" s="175"/>
      <c r="J13" s="175"/>
      <c r="K13" s="175"/>
    </row>
    <row r="14" spans="1:11" ht="24" customHeight="1" x14ac:dyDescent="0.2">
      <c r="A14" s="613"/>
      <c r="B14" s="613"/>
      <c r="C14" s="613"/>
      <c r="D14" s="613"/>
      <c r="E14" s="613"/>
      <c r="F14" s="613"/>
      <c r="G14" s="613"/>
      <c r="H14" s="613"/>
      <c r="I14" s="613"/>
      <c r="J14" s="613"/>
      <c r="K14" s="613"/>
    </row>
    <row r="15" spans="1:11" ht="24" customHeight="1" x14ac:dyDescent="0.2">
      <c r="A15" s="175"/>
      <c r="B15" s="175"/>
      <c r="C15" s="175"/>
      <c r="D15" s="175"/>
      <c r="E15" s="175"/>
      <c r="F15" s="175"/>
      <c r="G15" s="175"/>
      <c r="H15" s="175"/>
      <c r="I15" s="175"/>
      <c r="J15" s="175"/>
      <c r="K15" s="175"/>
    </row>
    <row r="16" spans="1:11" ht="63" customHeight="1" x14ac:dyDescent="0.2">
      <c r="A16" s="175"/>
      <c r="B16" s="175"/>
      <c r="C16" s="175"/>
      <c r="D16" s="175"/>
      <c r="E16" s="175"/>
      <c r="F16" s="175"/>
      <c r="G16" s="175"/>
      <c r="H16" s="175"/>
      <c r="I16" s="175"/>
      <c r="J16" s="175"/>
      <c r="K16" s="175"/>
    </row>
    <row r="17" ht="28.5" customHeight="1" x14ac:dyDescent="0.2"/>
    <row r="18" ht="41.25" customHeight="1" x14ac:dyDescent="0.2"/>
  </sheetData>
  <sheetProtection algorithmName="SHA-512" hashValue="ItfvF0Dp0dIG1hJWQd0+PL+hS3Krl89Sv/wvQfs78Jnqxp1drZ6T2eldPbZRlVA1UxFIpJ433SVp6ap37nyTdg==" saltValue="wbP+gv2pX+xkUXkm/yXTnA==" spinCount="100000" sheet="1" objects="1" scenarios="1"/>
  <customSheetViews>
    <customSheetView guid="{F1D24DD1-585A-4954-8468-251718BBBD97}" showGridLines="0">
      <selection activeCell="A10" sqref="A10:K10"/>
      <pageMargins left="0.7" right="0.7" top="0.75" bottom="0.75" header="0.3" footer="0.3"/>
      <pageSetup orientation="portrait" r:id="rId1"/>
    </customSheetView>
  </customSheetViews>
  <mergeCells count="4">
    <mergeCell ref="A10:K10"/>
    <mergeCell ref="A12:K12"/>
    <mergeCell ref="A14:K14"/>
    <mergeCell ref="A7:K7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rgb="FFD4C19C"/>
    <pageSetUpPr fitToPage="1"/>
  </sheetPr>
  <dimension ref="A1:BS89"/>
  <sheetViews>
    <sheetView showGridLines="0" view="pageBreakPreview" topLeftCell="V1" zoomScaleNormal="80" zoomScaleSheetLayoutView="100" workbookViewId="0">
      <pane ySplit="11" topLeftCell="A41" activePane="bottomLeft" state="frozen"/>
      <selection activeCell="A10" sqref="A10"/>
      <selection pane="bottomLeft" activeCell="AB56" sqref="AB56"/>
    </sheetView>
  </sheetViews>
  <sheetFormatPr baseColWidth="10" defaultColWidth="11.42578125" defaultRowHeight="12.75" x14ac:dyDescent="0.2"/>
  <cols>
    <col min="1" max="1" width="12.42578125" style="2" bestFit="1" customWidth="1"/>
    <col min="2" max="2" width="40.7109375" style="2" customWidth="1"/>
    <col min="3" max="3" width="17.85546875" style="2" customWidth="1"/>
    <col min="4" max="4" width="20" style="2" bestFit="1" customWidth="1"/>
    <col min="5" max="5" width="15.7109375" style="2" customWidth="1"/>
    <col min="6" max="6" width="16.28515625" style="2" bestFit="1" customWidth="1"/>
    <col min="7" max="12" width="15.7109375" style="2" customWidth="1"/>
    <col min="13" max="13" width="21.5703125" style="2" bestFit="1" customWidth="1"/>
    <col min="14" max="14" width="17" style="2" bestFit="1" customWidth="1"/>
    <col min="15" max="15" width="20.85546875" style="2" bestFit="1" customWidth="1"/>
    <col min="16" max="16" width="20.140625" style="2" bestFit="1" customWidth="1"/>
    <col min="17" max="17" width="15.7109375" style="2" customWidth="1"/>
    <col min="18" max="18" width="16.28515625" style="2" bestFit="1" customWidth="1"/>
    <col min="19" max="19" width="16.28515625" style="2" customWidth="1"/>
    <col min="20" max="20" width="15.7109375" style="2" customWidth="1"/>
    <col min="21" max="21" width="11.42578125" style="2"/>
    <col min="22" max="22" width="19.42578125" style="2" customWidth="1"/>
    <col min="23" max="23" width="9.42578125" style="2" customWidth="1"/>
    <col min="24" max="24" width="109.85546875" style="2" customWidth="1"/>
    <col min="25" max="25" width="20" style="2" customWidth="1"/>
    <col min="26" max="26" width="25.5703125" style="2" customWidth="1"/>
    <col min="27" max="28" width="26.28515625" style="2" customWidth="1"/>
    <col min="29" max="29" width="25.28515625" style="2" customWidth="1"/>
    <col min="30" max="51" width="9.140625" style="2" customWidth="1"/>
    <col min="52" max="53" width="9.140625" style="10" customWidth="1"/>
    <col min="54" max="55" width="9.140625" style="2" customWidth="1"/>
    <col min="56" max="71" width="15.7109375" style="2" customWidth="1"/>
    <col min="72" max="294" width="9.140625" style="2" customWidth="1"/>
    <col min="295" max="16384" width="11.42578125" style="2"/>
  </cols>
  <sheetData>
    <row r="1" spans="1:71" s="153" customFormat="1" ht="18.75" x14ac:dyDescent="0.2">
      <c r="W1" s="663"/>
      <c r="X1" s="663"/>
      <c r="Y1" s="663"/>
      <c r="Z1" s="663"/>
      <c r="AA1" s="663"/>
      <c r="AB1" s="663"/>
      <c r="AC1" s="663"/>
      <c r="AY1" s="275" t="s">
        <v>76</v>
      </c>
      <c r="AZ1" s="317" t="s">
        <v>79</v>
      </c>
      <c r="BA1" s="317" t="s">
        <v>80</v>
      </c>
    </row>
    <row r="2" spans="1:71" s="153" customFormat="1" ht="15" x14ac:dyDescent="0.2">
      <c r="A2" s="388" t="s">
        <v>146</v>
      </c>
      <c r="W2" s="911" t="s">
        <v>198</v>
      </c>
      <c r="X2" s="911"/>
      <c r="Y2" s="911"/>
      <c r="Z2" s="911"/>
      <c r="AA2" s="911"/>
      <c r="AB2" s="911"/>
      <c r="AC2" s="911"/>
      <c r="AY2" s="230">
        <v>44927</v>
      </c>
      <c r="AZ2" s="154">
        <v>5</v>
      </c>
      <c r="BA2" s="154">
        <v>56</v>
      </c>
    </row>
    <row r="3" spans="1:71" s="153" customFormat="1" ht="15" x14ac:dyDescent="0.25">
      <c r="W3" s="836" t="s">
        <v>336</v>
      </c>
      <c r="X3" s="836"/>
      <c r="Y3" s="836"/>
      <c r="Z3" s="836"/>
      <c r="AA3" s="836"/>
      <c r="AB3" s="204"/>
      <c r="AC3" s="598"/>
      <c r="AY3" s="230">
        <v>44958</v>
      </c>
      <c r="AZ3" s="154">
        <v>6</v>
      </c>
      <c r="BA3" s="154">
        <v>57</v>
      </c>
    </row>
    <row r="4" spans="1:71" s="153" customFormat="1" ht="12.75" customHeight="1" x14ac:dyDescent="0.25">
      <c r="A4" s="154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W4" s="836"/>
      <c r="X4" s="836"/>
      <c r="Y4" s="836"/>
      <c r="Z4" s="836"/>
      <c r="AA4" s="836"/>
      <c r="AB4" s="155"/>
      <c r="AC4" s="598"/>
      <c r="AY4" s="230">
        <v>44986</v>
      </c>
      <c r="AZ4" s="154">
        <v>7</v>
      </c>
      <c r="BA4" s="154">
        <v>58</v>
      </c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</row>
    <row r="5" spans="1:71" s="153" customFormat="1" ht="15" customHeight="1" x14ac:dyDescent="0.2"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W5" s="196"/>
      <c r="X5" s="158" t="s">
        <v>7</v>
      </c>
      <c r="Y5" s="768" t="str">
        <f>+'RESUMEN AF'!D6</f>
        <v>Puebla</v>
      </c>
      <c r="Z5" s="768"/>
      <c r="AA5" s="156"/>
      <c r="AB5" s="158" t="s">
        <v>200</v>
      </c>
      <c r="AC5" s="531">
        <f>+'RESUMEN AF'!I6</f>
        <v>2023</v>
      </c>
      <c r="AY5" s="230">
        <v>45017</v>
      </c>
      <c r="AZ5" s="154">
        <v>8</v>
      </c>
      <c r="BA5" s="154">
        <v>59</v>
      </c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</row>
    <row r="6" spans="1:71" s="153" customFormat="1" ht="15.75" x14ac:dyDescent="0.2">
      <c r="A6" s="837" t="s">
        <v>254</v>
      </c>
      <c r="B6" s="837"/>
      <c r="C6" s="837"/>
      <c r="D6" s="393"/>
      <c r="E6" s="393"/>
      <c r="F6" s="393"/>
      <c r="G6" s="393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  <c r="T6" s="393"/>
      <c r="W6" s="503"/>
      <c r="X6" s="536"/>
      <c r="Y6" s="536"/>
      <c r="Z6" s="536"/>
      <c r="AA6" s="536"/>
      <c r="AB6" s="207"/>
      <c r="AC6" s="157"/>
      <c r="AY6" s="230">
        <v>45047</v>
      </c>
      <c r="AZ6" s="154">
        <v>9</v>
      </c>
      <c r="BA6" s="154">
        <v>60</v>
      </c>
      <c r="BD6" s="393"/>
      <c r="BE6" s="393"/>
      <c r="BF6" s="393"/>
      <c r="BG6" s="393"/>
      <c r="BH6" s="393"/>
      <c r="BI6" s="393"/>
      <c r="BJ6" s="393"/>
      <c r="BK6" s="393"/>
      <c r="BL6" s="393"/>
      <c r="BM6" s="393"/>
      <c r="BN6" s="393"/>
      <c r="BO6" s="393"/>
      <c r="BP6" s="393"/>
      <c r="BQ6" s="393"/>
      <c r="BR6" s="393"/>
      <c r="BS6" s="393"/>
    </row>
    <row r="7" spans="1:71" s="153" customFormat="1" ht="15.75" x14ac:dyDescent="0.2"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W7" s="837" t="str">
        <f>+A6</f>
        <v>4. Gasto de Operación - NUMERARIO</v>
      </c>
      <c r="X7" s="837"/>
      <c r="Y7" s="196"/>
      <c r="Z7" s="196"/>
      <c r="AA7" s="196"/>
      <c r="AB7" s="157" t="s">
        <v>11</v>
      </c>
      <c r="AC7" s="206">
        <f>+'RESUMEN AF'!M6</f>
        <v>45078</v>
      </c>
      <c r="AY7" s="230">
        <v>45078</v>
      </c>
      <c r="AZ7" s="154">
        <v>10</v>
      </c>
      <c r="BA7" s="154">
        <v>61</v>
      </c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</row>
    <row r="8" spans="1:71" s="153" customFormat="1" ht="12.75" customHeight="1" x14ac:dyDescent="0.2">
      <c r="A8" s="256"/>
      <c r="B8" s="196" t="s">
        <v>245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W8" s="155"/>
      <c r="X8" s="505"/>
      <c r="Y8" s="196"/>
      <c r="Z8" s="196"/>
      <c r="AA8" s="196"/>
      <c r="AB8" s="196"/>
      <c r="AC8" s="196"/>
      <c r="AY8" s="230">
        <v>45108</v>
      </c>
      <c r="AZ8" s="154">
        <v>11</v>
      </c>
      <c r="BA8" s="154">
        <v>62</v>
      </c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</row>
    <row r="9" spans="1:71" s="153" customFormat="1" ht="12.75" customHeight="1" x14ac:dyDescent="0.2">
      <c r="A9" s="155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V9" s="241"/>
      <c r="W9" s="155"/>
      <c r="X9" s="155"/>
      <c r="Y9" s="599" t="s">
        <v>82</v>
      </c>
      <c r="Z9" s="599" t="s">
        <v>4</v>
      </c>
      <c r="AA9" s="600">
        <f>Y79/'RESUMEN AF'!$F$27</f>
        <v>0.17735141092743645</v>
      </c>
      <c r="AB9" s="599" t="s">
        <v>18</v>
      </c>
      <c r="AC9" s="600">
        <f>AA79/'RESUMEN AF'!$F$27</f>
        <v>4.2446634393793266E-2</v>
      </c>
      <c r="AY9" s="230">
        <v>45139</v>
      </c>
      <c r="AZ9" s="154">
        <v>12</v>
      </c>
      <c r="BA9" s="154">
        <v>63</v>
      </c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2"/>
      <c r="BS9" s="162"/>
    </row>
    <row r="10" spans="1:71" s="153" customFormat="1" ht="15" customHeight="1" x14ac:dyDescent="0.2">
      <c r="A10" s="867" t="s">
        <v>14</v>
      </c>
      <c r="B10" s="867"/>
      <c r="C10" s="860" t="s">
        <v>5</v>
      </c>
      <c r="D10" s="860"/>
      <c r="E10" s="860"/>
      <c r="F10" s="860"/>
      <c r="G10" s="860"/>
      <c r="H10" s="860"/>
      <c r="I10" s="860"/>
      <c r="J10" s="860"/>
      <c r="K10" s="860"/>
      <c r="L10" s="860"/>
      <c r="M10" s="860"/>
      <c r="N10" s="860"/>
      <c r="O10" s="860"/>
      <c r="P10" s="860"/>
      <c r="Q10" s="860"/>
      <c r="R10" s="860"/>
      <c r="S10" s="860"/>
      <c r="T10" s="860"/>
      <c r="V10" s="300"/>
      <c r="W10" s="843" t="str">
        <f>+A10</f>
        <v>Partida</v>
      </c>
      <c r="X10" s="843"/>
      <c r="Y10" s="843" t="s">
        <v>5</v>
      </c>
      <c r="Z10" s="843"/>
      <c r="AA10" s="843"/>
      <c r="AB10" s="843"/>
      <c r="AC10" s="843"/>
      <c r="AY10" s="230">
        <v>45170</v>
      </c>
      <c r="AZ10" s="154">
        <v>13</v>
      </c>
      <c r="BA10" s="154">
        <v>64</v>
      </c>
    </row>
    <row r="11" spans="1:71" s="153" customFormat="1" ht="36.75" customHeight="1" x14ac:dyDescent="0.2">
      <c r="A11" s="867"/>
      <c r="B11" s="867"/>
      <c r="C11" s="465" t="s">
        <v>4</v>
      </c>
      <c r="D11" s="466" t="s">
        <v>2</v>
      </c>
      <c r="E11" s="467">
        <v>44927</v>
      </c>
      <c r="F11" s="467">
        <v>44958</v>
      </c>
      <c r="G11" s="467">
        <v>44986</v>
      </c>
      <c r="H11" s="467">
        <v>45017</v>
      </c>
      <c r="I11" s="467">
        <v>45047</v>
      </c>
      <c r="J11" s="467">
        <v>45078</v>
      </c>
      <c r="K11" s="467">
        <v>45108</v>
      </c>
      <c r="L11" s="467">
        <v>45139</v>
      </c>
      <c r="M11" s="467">
        <v>45170</v>
      </c>
      <c r="N11" s="467">
        <v>45200</v>
      </c>
      <c r="O11" s="467">
        <v>45231</v>
      </c>
      <c r="P11" s="467">
        <v>45261</v>
      </c>
      <c r="Q11" s="467">
        <v>45292</v>
      </c>
      <c r="R11" s="467">
        <v>45323</v>
      </c>
      <c r="S11" s="467">
        <v>45352</v>
      </c>
      <c r="T11" s="467">
        <v>45383</v>
      </c>
      <c r="V11" s="300"/>
      <c r="W11" s="843"/>
      <c r="X11" s="843"/>
      <c r="Y11" s="537" t="s">
        <v>4</v>
      </c>
      <c r="Z11" s="537" t="s">
        <v>3</v>
      </c>
      <c r="AA11" s="537" t="s">
        <v>2</v>
      </c>
      <c r="AB11" s="537" t="s">
        <v>226</v>
      </c>
      <c r="AC11" s="537" t="s">
        <v>1</v>
      </c>
      <c r="AY11" s="230">
        <v>45200</v>
      </c>
      <c r="AZ11" s="154">
        <v>14</v>
      </c>
      <c r="BA11" s="154">
        <v>65</v>
      </c>
      <c r="BD11" s="475">
        <v>44927</v>
      </c>
      <c r="BE11" s="475">
        <v>44958</v>
      </c>
      <c r="BF11" s="475">
        <v>44986</v>
      </c>
      <c r="BG11" s="475">
        <v>45017</v>
      </c>
      <c r="BH11" s="475">
        <v>45047</v>
      </c>
      <c r="BI11" s="475">
        <v>45078</v>
      </c>
      <c r="BJ11" s="475">
        <v>45108</v>
      </c>
      <c r="BK11" s="475">
        <v>45139</v>
      </c>
      <c r="BL11" s="475">
        <v>45170</v>
      </c>
      <c r="BM11" s="475">
        <v>45200</v>
      </c>
      <c r="BN11" s="475">
        <v>45231</v>
      </c>
      <c r="BO11" s="475">
        <v>45261</v>
      </c>
      <c r="BP11" s="475">
        <v>45292</v>
      </c>
      <c r="BQ11" s="475">
        <v>45323</v>
      </c>
      <c r="BR11" s="475">
        <v>45352</v>
      </c>
      <c r="BS11" s="475">
        <v>45383</v>
      </c>
    </row>
    <row r="12" spans="1:71" x14ac:dyDescent="0.2">
      <c r="A12" s="918" t="s">
        <v>241</v>
      </c>
      <c r="B12" s="919"/>
      <c r="C12" s="919"/>
      <c r="D12" s="919"/>
      <c r="E12" s="919"/>
      <c r="F12" s="919"/>
      <c r="G12" s="919"/>
      <c r="H12" s="919"/>
      <c r="I12" s="919"/>
      <c r="J12" s="919"/>
      <c r="K12" s="919"/>
      <c r="L12" s="919"/>
      <c r="M12" s="919"/>
      <c r="N12" s="919"/>
      <c r="O12" s="919"/>
      <c r="P12" s="919"/>
      <c r="Q12" s="919"/>
      <c r="R12" s="919"/>
      <c r="S12" s="919"/>
      <c r="T12" s="919"/>
      <c r="W12" s="910" t="str">
        <f t="shared" ref="W12:W39" si="0">+A12</f>
        <v>2000 Materiales y suministros</v>
      </c>
      <c r="X12" s="910"/>
      <c r="Y12" s="910"/>
      <c r="Z12" s="910"/>
      <c r="AA12" s="910"/>
      <c r="AB12" s="910"/>
      <c r="AC12" s="910"/>
      <c r="AY12" s="230">
        <v>45231</v>
      </c>
      <c r="AZ12" s="154">
        <v>15</v>
      </c>
      <c r="BA12" s="154">
        <v>66</v>
      </c>
      <c r="BB12" s="153"/>
      <c r="BC12" s="153"/>
      <c r="BD12" s="902"/>
      <c r="BE12" s="903"/>
      <c r="BF12" s="903"/>
      <c r="BG12" s="903"/>
      <c r="BH12" s="903"/>
      <c r="BI12" s="903"/>
      <c r="BJ12" s="903"/>
      <c r="BK12" s="903"/>
      <c r="BL12" s="903"/>
      <c r="BM12" s="903"/>
      <c r="BN12" s="903"/>
      <c r="BO12" s="903"/>
      <c r="BP12" s="903"/>
      <c r="BQ12" s="903"/>
      <c r="BR12" s="903"/>
      <c r="BS12" s="903"/>
    </row>
    <row r="13" spans="1:71" x14ac:dyDescent="0.2">
      <c r="A13" s="406">
        <v>21101</v>
      </c>
      <c r="B13" s="407" t="s">
        <v>19</v>
      </c>
      <c r="C13" s="48"/>
      <c r="D13" s="408">
        <f t="shared" ref="D13:D39" si="1">SUM(E13:T13)</f>
        <v>0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W13" s="601">
        <f t="shared" si="0"/>
        <v>21101</v>
      </c>
      <c r="X13" s="602" t="str">
        <f t="shared" ref="X13:X39" si="2">+B13</f>
        <v>Materiales y útiles de oficina</v>
      </c>
      <c r="Y13" s="304">
        <f t="shared" ref="Y13:Y39" si="3">+C13</f>
        <v>0</v>
      </c>
      <c r="Z13" s="603">
        <f t="shared" ref="Z13:Z39" si="4">VLOOKUP(W13,$A$13:$BS$77,VLOOKUP($AC$7,$AY$2:$BA$17,2,0),0)</f>
        <v>0</v>
      </c>
      <c r="AA13" s="603">
        <f t="shared" ref="AA13:AA39" si="5">VLOOKUP(W13,$A$13:$BS$77,VLOOKUP($AC$7,$AY$2:$BA$17,3,0),0)</f>
        <v>0</v>
      </c>
      <c r="AB13" s="408">
        <v>0</v>
      </c>
      <c r="AC13" s="304">
        <f>Y13-AA13-AB13</f>
        <v>0</v>
      </c>
      <c r="AY13" s="230">
        <v>45261</v>
      </c>
      <c r="AZ13" s="154">
        <v>16</v>
      </c>
      <c r="BA13" s="154">
        <v>67</v>
      </c>
      <c r="BB13" s="153"/>
      <c r="BC13" s="153"/>
      <c r="BD13" s="312">
        <f t="shared" ref="BD13:BD39" si="6">E13</f>
        <v>0</v>
      </c>
      <c r="BE13" s="312">
        <f t="shared" ref="BE13:BE39" si="7">F13+BD13</f>
        <v>0</v>
      </c>
      <c r="BF13" s="312">
        <f t="shared" ref="BF13:BF39" si="8">G13+BE13</f>
        <v>0</v>
      </c>
      <c r="BG13" s="312">
        <f t="shared" ref="BG13:BG39" si="9">H13+BF13</f>
        <v>0</v>
      </c>
      <c r="BH13" s="312">
        <f t="shared" ref="BH13:BH39" si="10">I13+BG13</f>
        <v>0</v>
      </c>
      <c r="BI13" s="312">
        <f t="shared" ref="BI13:BI39" si="11">J13+BH13</f>
        <v>0</v>
      </c>
      <c r="BJ13" s="312">
        <f t="shared" ref="BJ13:BJ39" si="12">K13+BI13</f>
        <v>0</v>
      </c>
      <c r="BK13" s="312">
        <f t="shared" ref="BK13:BK39" si="13">L13+BJ13</f>
        <v>0</v>
      </c>
      <c r="BL13" s="312">
        <f t="shared" ref="BL13:BL39" si="14">M13+BK13</f>
        <v>0</v>
      </c>
      <c r="BM13" s="312">
        <f t="shared" ref="BM13:BM39" si="15">N13+BL13</f>
        <v>0</v>
      </c>
      <c r="BN13" s="312">
        <f t="shared" ref="BN13:BN39" si="16">O13+BM13</f>
        <v>0</v>
      </c>
      <c r="BO13" s="312">
        <f t="shared" ref="BO13:BO39" si="17">P13+BN13</f>
        <v>0</v>
      </c>
      <c r="BP13" s="312">
        <f t="shared" ref="BP13:BP39" si="18">Q13+BO13</f>
        <v>0</v>
      </c>
      <c r="BQ13" s="312">
        <f>R13+BP13</f>
        <v>0</v>
      </c>
      <c r="BR13" s="312">
        <f>S13+BQ13</f>
        <v>0</v>
      </c>
      <c r="BS13" s="312">
        <f>T13+BR13</f>
        <v>0</v>
      </c>
    </row>
    <row r="14" spans="1:71" x14ac:dyDescent="0.2">
      <c r="A14" s="406">
        <v>21201</v>
      </c>
      <c r="B14" s="407" t="s">
        <v>20</v>
      </c>
      <c r="C14" s="48"/>
      <c r="D14" s="408">
        <f t="shared" si="1"/>
        <v>0</v>
      </c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W14" s="601">
        <f t="shared" si="0"/>
        <v>21201</v>
      </c>
      <c r="X14" s="602" t="str">
        <f t="shared" si="2"/>
        <v>Materiales y útiles de impresión y reproducción</v>
      </c>
      <c r="Y14" s="304">
        <f t="shared" si="3"/>
        <v>0</v>
      </c>
      <c r="Z14" s="603">
        <f t="shared" si="4"/>
        <v>0</v>
      </c>
      <c r="AA14" s="603">
        <f t="shared" si="5"/>
        <v>0</v>
      </c>
      <c r="AB14" s="408">
        <v>0</v>
      </c>
      <c r="AC14" s="304">
        <f t="shared" ref="AC14:AC39" si="19">Y14-AA14-AB14</f>
        <v>0</v>
      </c>
      <c r="AY14" s="230">
        <v>45292</v>
      </c>
      <c r="AZ14" s="154">
        <v>17</v>
      </c>
      <c r="BA14" s="154">
        <v>68</v>
      </c>
      <c r="BB14" s="153"/>
      <c r="BC14" s="153"/>
      <c r="BD14" s="312">
        <f t="shared" si="6"/>
        <v>0</v>
      </c>
      <c r="BE14" s="312">
        <f t="shared" si="7"/>
        <v>0</v>
      </c>
      <c r="BF14" s="312">
        <f t="shared" si="8"/>
        <v>0</v>
      </c>
      <c r="BG14" s="312">
        <f t="shared" si="9"/>
        <v>0</v>
      </c>
      <c r="BH14" s="312">
        <f t="shared" si="10"/>
        <v>0</v>
      </c>
      <c r="BI14" s="312">
        <f t="shared" si="11"/>
        <v>0</v>
      </c>
      <c r="BJ14" s="312">
        <f t="shared" si="12"/>
        <v>0</v>
      </c>
      <c r="BK14" s="312">
        <f t="shared" si="13"/>
        <v>0</v>
      </c>
      <c r="BL14" s="312">
        <f t="shared" si="14"/>
        <v>0</v>
      </c>
      <c r="BM14" s="312">
        <f t="shared" si="15"/>
        <v>0</v>
      </c>
      <c r="BN14" s="312">
        <f t="shared" si="16"/>
        <v>0</v>
      </c>
      <c r="BO14" s="312">
        <f t="shared" si="17"/>
        <v>0</v>
      </c>
      <c r="BP14" s="312">
        <f t="shared" si="18"/>
        <v>0</v>
      </c>
      <c r="BQ14" s="312">
        <f t="shared" ref="BQ14:BQ39" si="20">R14+BP14</f>
        <v>0</v>
      </c>
      <c r="BR14" s="312">
        <f>S14+BQ14</f>
        <v>0</v>
      </c>
      <c r="BS14" s="312">
        <f>T14+BR14</f>
        <v>0</v>
      </c>
    </row>
    <row r="15" spans="1:71" ht="22.5" x14ac:dyDescent="0.2">
      <c r="A15" s="298">
        <v>21401</v>
      </c>
      <c r="B15" s="407" t="s">
        <v>162</v>
      </c>
      <c r="C15" s="48"/>
      <c r="D15" s="408">
        <f t="shared" si="1"/>
        <v>0</v>
      </c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W15" s="601">
        <f t="shared" si="0"/>
        <v>21401</v>
      </c>
      <c r="X15" s="602" t="str">
        <f t="shared" si="2"/>
        <v>Materiales y útiles consumibles para el procesamiento en equipos y bienes informáticos</v>
      </c>
      <c r="Y15" s="304">
        <f t="shared" si="3"/>
        <v>0</v>
      </c>
      <c r="Z15" s="603">
        <f t="shared" si="4"/>
        <v>0</v>
      </c>
      <c r="AA15" s="603">
        <f t="shared" si="5"/>
        <v>0</v>
      </c>
      <c r="AB15" s="408">
        <v>0</v>
      </c>
      <c r="AC15" s="304">
        <f t="shared" si="19"/>
        <v>0</v>
      </c>
      <c r="AY15" s="230">
        <v>45323</v>
      </c>
      <c r="AZ15" s="154">
        <v>18</v>
      </c>
      <c r="BA15" s="154">
        <v>69</v>
      </c>
      <c r="BB15" s="153"/>
      <c r="BC15" s="153"/>
      <c r="BD15" s="312">
        <f t="shared" si="6"/>
        <v>0</v>
      </c>
      <c r="BE15" s="312">
        <f t="shared" si="7"/>
        <v>0</v>
      </c>
      <c r="BF15" s="312">
        <f t="shared" si="8"/>
        <v>0</v>
      </c>
      <c r="BG15" s="312">
        <f t="shared" si="9"/>
        <v>0</v>
      </c>
      <c r="BH15" s="312">
        <f t="shared" si="10"/>
        <v>0</v>
      </c>
      <c r="BI15" s="312">
        <f t="shared" si="11"/>
        <v>0</v>
      </c>
      <c r="BJ15" s="312">
        <f t="shared" si="12"/>
        <v>0</v>
      </c>
      <c r="BK15" s="312">
        <f t="shared" si="13"/>
        <v>0</v>
      </c>
      <c r="BL15" s="312">
        <f t="shared" si="14"/>
        <v>0</v>
      </c>
      <c r="BM15" s="312">
        <f t="shared" si="15"/>
        <v>0</v>
      </c>
      <c r="BN15" s="312">
        <f t="shared" si="16"/>
        <v>0</v>
      </c>
      <c r="BO15" s="312">
        <f t="shared" si="17"/>
        <v>0</v>
      </c>
      <c r="BP15" s="312">
        <f t="shared" si="18"/>
        <v>0</v>
      </c>
      <c r="BQ15" s="312">
        <f t="shared" si="20"/>
        <v>0</v>
      </c>
      <c r="BR15" s="312">
        <f>S15+BQ15</f>
        <v>0</v>
      </c>
      <c r="BS15" s="312">
        <f>T15+BR15</f>
        <v>0</v>
      </c>
    </row>
    <row r="16" spans="1:71" x14ac:dyDescent="0.2">
      <c r="A16" s="406">
        <v>21601</v>
      </c>
      <c r="B16" s="407" t="s">
        <v>29</v>
      </c>
      <c r="C16" s="48"/>
      <c r="D16" s="408">
        <f t="shared" si="1"/>
        <v>0</v>
      </c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W16" s="601">
        <f t="shared" si="0"/>
        <v>21601</v>
      </c>
      <c r="X16" s="602" t="str">
        <f t="shared" si="2"/>
        <v>Material de limpieza</v>
      </c>
      <c r="Y16" s="304">
        <f t="shared" si="3"/>
        <v>0</v>
      </c>
      <c r="Z16" s="603">
        <f t="shared" si="4"/>
        <v>0</v>
      </c>
      <c r="AA16" s="603">
        <f t="shared" si="5"/>
        <v>0</v>
      </c>
      <c r="AB16" s="408">
        <v>0</v>
      </c>
      <c r="AC16" s="304">
        <f t="shared" si="19"/>
        <v>0</v>
      </c>
      <c r="AY16" s="230">
        <v>45352</v>
      </c>
      <c r="AZ16" s="154">
        <v>19</v>
      </c>
      <c r="BA16" s="154">
        <v>70</v>
      </c>
      <c r="BB16" s="153"/>
      <c r="BC16" s="153"/>
      <c r="BD16" s="312">
        <f t="shared" si="6"/>
        <v>0</v>
      </c>
      <c r="BE16" s="312">
        <f t="shared" si="7"/>
        <v>0</v>
      </c>
      <c r="BF16" s="312">
        <f t="shared" si="8"/>
        <v>0</v>
      </c>
      <c r="BG16" s="312">
        <f t="shared" si="9"/>
        <v>0</v>
      </c>
      <c r="BH16" s="312">
        <f t="shared" si="10"/>
        <v>0</v>
      </c>
      <c r="BI16" s="312">
        <f t="shared" si="11"/>
        <v>0</v>
      </c>
      <c r="BJ16" s="312">
        <f t="shared" si="12"/>
        <v>0</v>
      </c>
      <c r="BK16" s="312">
        <f t="shared" si="13"/>
        <v>0</v>
      </c>
      <c r="BL16" s="312">
        <f t="shared" si="14"/>
        <v>0</v>
      </c>
      <c r="BM16" s="312">
        <f t="shared" si="15"/>
        <v>0</v>
      </c>
      <c r="BN16" s="312">
        <f t="shared" si="16"/>
        <v>0</v>
      </c>
      <c r="BO16" s="312">
        <f t="shared" si="17"/>
        <v>0</v>
      </c>
      <c r="BP16" s="312">
        <f t="shared" si="18"/>
        <v>0</v>
      </c>
      <c r="BQ16" s="312">
        <f t="shared" si="20"/>
        <v>0</v>
      </c>
      <c r="BR16" s="312">
        <f t="shared" ref="BR16:BR39" si="21">S16+BQ16</f>
        <v>0</v>
      </c>
      <c r="BS16" s="312">
        <f t="shared" ref="BS16:BS39" si="22">T16+BR16</f>
        <v>0</v>
      </c>
    </row>
    <row r="17" spans="1:71" ht="33.75" x14ac:dyDescent="0.2">
      <c r="A17" s="406">
        <v>22102</v>
      </c>
      <c r="B17" s="407" t="s">
        <v>208</v>
      </c>
      <c r="C17" s="48">
        <v>52000000</v>
      </c>
      <c r="D17" s="408">
        <f t="shared" si="1"/>
        <v>7948093.4699999997</v>
      </c>
      <c r="E17" s="49"/>
      <c r="F17" s="49"/>
      <c r="G17" s="49"/>
      <c r="H17" s="49"/>
      <c r="I17" s="49">
        <v>6987833.75</v>
      </c>
      <c r="J17" s="49">
        <v>960259.72</v>
      </c>
      <c r="K17" s="49"/>
      <c r="L17" s="49"/>
      <c r="M17" s="49"/>
      <c r="N17" s="49"/>
      <c r="O17" s="49"/>
      <c r="P17" s="49"/>
      <c r="Q17" s="49"/>
      <c r="R17" s="49"/>
      <c r="S17" s="49"/>
      <c r="T17" s="49"/>
      <c r="W17" s="601">
        <f t="shared" si="0"/>
        <v>22102</v>
      </c>
      <c r="X17" s="602" t="str">
        <f t="shared" si="2"/>
        <v>Productos alimenticios para personas derivado de la prestación de servicios públicos en unidades de salud</v>
      </c>
      <c r="Y17" s="304">
        <f t="shared" si="3"/>
        <v>52000000</v>
      </c>
      <c r="Z17" s="603">
        <f t="shared" si="4"/>
        <v>960259.72</v>
      </c>
      <c r="AA17" s="603">
        <f t="shared" si="5"/>
        <v>7948093.4699999997</v>
      </c>
      <c r="AB17" s="408">
        <v>0</v>
      </c>
      <c r="AC17" s="304">
        <f t="shared" si="19"/>
        <v>44051906.530000001</v>
      </c>
      <c r="AY17" s="230">
        <v>45383</v>
      </c>
      <c r="AZ17" s="154">
        <v>20</v>
      </c>
      <c r="BA17" s="154">
        <v>71</v>
      </c>
      <c r="BB17" s="153"/>
      <c r="BC17" s="153"/>
      <c r="BD17" s="312">
        <f t="shared" si="6"/>
        <v>0</v>
      </c>
      <c r="BE17" s="312">
        <f t="shared" si="7"/>
        <v>0</v>
      </c>
      <c r="BF17" s="312">
        <f t="shared" si="8"/>
        <v>0</v>
      </c>
      <c r="BG17" s="312">
        <f t="shared" si="9"/>
        <v>0</v>
      </c>
      <c r="BH17" s="312">
        <f t="shared" si="10"/>
        <v>6987833.75</v>
      </c>
      <c r="BI17" s="312">
        <f t="shared" si="11"/>
        <v>7948093.4699999997</v>
      </c>
      <c r="BJ17" s="312">
        <f t="shared" si="12"/>
        <v>7948093.4699999997</v>
      </c>
      <c r="BK17" s="312">
        <f t="shared" si="13"/>
        <v>7948093.4699999997</v>
      </c>
      <c r="BL17" s="312">
        <f t="shared" si="14"/>
        <v>7948093.4699999997</v>
      </c>
      <c r="BM17" s="312">
        <f t="shared" si="15"/>
        <v>7948093.4699999997</v>
      </c>
      <c r="BN17" s="312">
        <f t="shared" si="16"/>
        <v>7948093.4699999997</v>
      </c>
      <c r="BO17" s="312">
        <f t="shared" si="17"/>
        <v>7948093.4699999997</v>
      </c>
      <c r="BP17" s="312">
        <f t="shared" si="18"/>
        <v>7948093.4699999997</v>
      </c>
      <c r="BQ17" s="312">
        <f t="shared" si="20"/>
        <v>7948093.4699999997</v>
      </c>
      <c r="BR17" s="312">
        <f t="shared" si="21"/>
        <v>7948093.4699999997</v>
      </c>
      <c r="BS17" s="312">
        <f t="shared" si="22"/>
        <v>7948093.4699999997</v>
      </c>
    </row>
    <row r="18" spans="1:71" x14ac:dyDescent="0.2">
      <c r="A18" s="298">
        <v>22301</v>
      </c>
      <c r="B18" s="407" t="s">
        <v>41</v>
      </c>
      <c r="C18" s="48"/>
      <c r="D18" s="408">
        <f t="shared" si="1"/>
        <v>0</v>
      </c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W18" s="601">
        <f t="shared" si="0"/>
        <v>22301</v>
      </c>
      <c r="X18" s="602" t="str">
        <f t="shared" si="2"/>
        <v>Utensilios para el servicio de alimentación</v>
      </c>
      <c r="Y18" s="304">
        <f t="shared" si="3"/>
        <v>0</v>
      </c>
      <c r="Z18" s="603">
        <f t="shared" si="4"/>
        <v>0</v>
      </c>
      <c r="AA18" s="603">
        <f t="shared" si="5"/>
        <v>0</v>
      </c>
      <c r="AB18" s="408">
        <v>0</v>
      </c>
      <c r="AC18" s="304">
        <f t="shared" si="19"/>
        <v>0</v>
      </c>
      <c r="AY18" s="230"/>
      <c r="AZ18" s="154"/>
      <c r="BA18" s="154"/>
      <c r="BB18" s="153"/>
      <c r="BC18" s="153"/>
      <c r="BD18" s="312">
        <f t="shared" si="6"/>
        <v>0</v>
      </c>
      <c r="BE18" s="312">
        <f t="shared" si="7"/>
        <v>0</v>
      </c>
      <c r="BF18" s="312">
        <f t="shared" si="8"/>
        <v>0</v>
      </c>
      <c r="BG18" s="312">
        <f t="shared" si="9"/>
        <v>0</v>
      </c>
      <c r="BH18" s="312">
        <f t="shared" si="10"/>
        <v>0</v>
      </c>
      <c r="BI18" s="312">
        <f t="shared" si="11"/>
        <v>0</v>
      </c>
      <c r="BJ18" s="312">
        <f t="shared" si="12"/>
        <v>0</v>
      </c>
      <c r="BK18" s="312">
        <f t="shared" si="13"/>
        <v>0</v>
      </c>
      <c r="BL18" s="312">
        <f t="shared" si="14"/>
        <v>0</v>
      </c>
      <c r="BM18" s="312">
        <f t="shared" si="15"/>
        <v>0</v>
      </c>
      <c r="BN18" s="312">
        <f t="shared" si="16"/>
        <v>0</v>
      </c>
      <c r="BO18" s="312">
        <f t="shared" si="17"/>
        <v>0</v>
      </c>
      <c r="BP18" s="312">
        <f t="shared" si="18"/>
        <v>0</v>
      </c>
      <c r="BQ18" s="312">
        <f t="shared" si="20"/>
        <v>0</v>
      </c>
      <c r="BR18" s="312">
        <f t="shared" si="21"/>
        <v>0</v>
      </c>
      <c r="BS18" s="312">
        <f t="shared" si="22"/>
        <v>0</v>
      </c>
    </row>
    <row r="19" spans="1:71" x14ac:dyDescent="0.2">
      <c r="A19" s="298">
        <v>24101</v>
      </c>
      <c r="B19" s="407" t="s">
        <v>42</v>
      </c>
      <c r="C19" s="48"/>
      <c r="D19" s="408">
        <f t="shared" si="1"/>
        <v>0</v>
      </c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W19" s="601">
        <f t="shared" si="0"/>
        <v>24101</v>
      </c>
      <c r="X19" s="602" t="str">
        <f t="shared" si="2"/>
        <v>Productos minerales no metálicos</v>
      </c>
      <c r="Y19" s="304">
        <f t="shared" si="3"/>
        <v>0</v>
      </c>
      <c r="Z19" s="603">
        <f t="shared" si="4"/>
        <v>0</v>
      </c>
      <c r="AA19" s="603">
        <f t="shared" si="5"/>
        <v>0</v>
      </c>
      <c r="AB19" s="408">
        <v>0</v>
      </c>
      <c r="AC19" s="304">
        <f t="shared" si="19"/>
        <v>0</v>
      </c>
      <c r="AY19" s="230"/>
      <c r="AZ19" s="154"/>
      <c r="BA19" s="154"/>
      <c r="BB19" s="153"/>
      <c r="BC19" s="153"/>
      <c r="BD19" s="312">
        <f t="shared" si="6"/>
        <v>0</v>
      </c>
      <c r="BE19" s="312">
        <f t="shared" si="7"/>
        <v>0</v>
      </c>
      <c r="BF19" s="312">
        <f t="shared" si="8"/>
        <v>0</v>
      </c>
      <c r="BG19" s="312">
        <f t="shared" si="9"/>
        <v>0</v>
      </c>
      <c r="BH19" s="312">
        <f t="shared" si="10"/>
        <v>0</v>
      </c>
      <c r="BI19" s="312">
        <f t="shared" si="11"/>
        <v>0</v>
      </c>
      <c r="BJ19" s="312">
        <f t="shared" si="12"/>
        <v>0</v>
      </c>
      <c r="BK19" s="312">
        <f t="shared" si="13"/>
        <v>0</v>
      </c>
      <c r="BL19" s="312">
        <f t="shared" si="14"/>
        <v>0</v>
      </c>
      <c r="BM19" s="312">
        <f t="shared" si="15"/>
        <v>0</v>
      </c>
      <c r="BN19" s="312">
        <f t="shared" si="16"/>
        <v>0</v>
      </c>
      <c r="BO19" s="312">
        <f t="shared" si="17"/>
        <v>0</v>
      </c>
      <c r="BP19" s="312">
        <f t="shared" si="18"/>
        <v>0</v>
      </c>
      <c r="BQ19" s="312">
        <f t="shared" si="20"/>
        <v>0</v>
      </c>
      <c r="BR19" s="312">
        <f t="shared" si="21"/>
        <v>0</v>
      </c>
      <c r="BS19" s="312">
        <f t="shared" si="22"/>
        <v>0</v>
      </c>
    </row>
    <row r="20" spans="1:71" x14ac:dyDescent="0.2">
      <c r="A20" s="298">
        <v>24201</v>
      </c>
      <c r="B20" s="407" t="s">
        <v>43</v>
      </c>
      <c r="C20" s="48"/>
      <c r="D20" s="408">
        <f t="shared" si="1"/>
        <v>0</v>
      </c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W20" s="601">
        <f t="shared" si="0"/>
        <v>24201</v>
      </c>
      <c r="X20" s="602" t="str">
        <f t="shared" si="2"/>
        <v>Cemento y productos de concreto</v>
      </c>
      <c r="Y20" s="304">
        <f t="shared" si="3"/>
        <v>0</v>
      </c>
      <c r="Z20" s="603">
        <f t="shared" si="4"/>
        <v>0</v>
      </c>
      <c r="AA20" s="603">
        <f t="shared" si="5"/>
        <v>0</v>
      </c>
      <c r="AB20" s="408">
        <v>0</v>
      </c>
      <c r="AC20" s="304">
        <f t="shared" si="19"/>
        <v>0</v>
      </c>
      <c r="AY20" s="230"/>
      <c r="AZ20" s="154"/>
      <c r="BA20" s="154"/>
      <c r="BB20" s="153"/>
      <c r="BC20" s="153"/>
      <c r="BD20" s="312">
        <f t="shared" si="6"/>
        <v>0</v>
      </c>
      <c r="BE20" s="312">
        <f t="shared" si="7"/>
        <v>0</v>
      </c>
      <c r="BF20" s="312">
        <f t="shared" si="8"/>
        <v>0</v>
      </c>
      <c r="BG20" s="312">
        <f t="shared" si="9"/>
        <v>0</v>
      </c>
      <c r="BH20" s="312">
        <f t="shared" si="10"/>
        <v>0</v>
      </c>
      <c r="BI20" s="312">
        <f t="shared" si="11"/>
        <v>0</v>
      </c>
      <c r="BJ20" s="312">
        <f t="shared" si="12"/>
        <v>0</v>
      </c>
      <c r="BK20" s="312">
        <f t="shared" si="13"/>
        <v>0</v>
      </c>
      <c r="BL20" s="312">
        <f t="shared" si="14"/>
        <v>0</v>
      </c>
      <c r="BM20" s="312">
        <f t="shared" si="15"/>
        <v>0</v>
      </c>
      <c r="BN20" s="312">
        <f t="shared" si="16"/>
        <v>0</v>
      </c>
      <c r="BO20" s="312">
        <f t="shared" si="17"/>
        <v>0</v>
      </c>
      <c r="BP20" s="312">
        <f t="shared" si="18"/>
        <v>0</v>
      </c>
      <c r="BQ20" s="312">
        <f t="shared" si="20"/>
        <v>0</v>
      </c>
      <c r="BR20" s="312">
        <f t="shared" si="21"/>
        <v>0</v>
      </c>
      <c r="BS20" s="312">
        <f t="shared" si="22"/>
        <v>0</v>
      </c>
    </row>
    <row r="21" spans="1:71" x14ac:dyDescent="0.2">
      <c r="A21" s="298">
        <v>24301</v>
      </c>
      <c r="B21" s="407" t="s">
        <v>44</v>
      </c>
      <c r="C21" s="48"/>
      <c r="D21" s="408">
        <f t="shared" si="1"/>
        <v>0</v>
      </c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W21" s="601">
        <f t="shared" si="0"/>
        <v>24301</v>
      </c>
      <c r="X21" s="602" t="str">
        <f t="shared" si="2"/>
        <v>Cal, yeso y productos de yeso</v>
      </c>
      <c r="Y21" s="304">
        <f t="shared" si="3"/>
        <v>0</v>
      </c>
      <c r="Z21" s="603">
        <f t="shared" si="4"/>
        <v>0</v>
      </c>
      <c r="AA21" s="603">
        <f t="shared" si="5"/>
        <v>0</v>
      </c>
      <c r="AB21" s="408">
        <v>0</v>
      </c>
      <c r="AC21" s="304">
        <f t="shared" si="19"/>
        <v>0</v>
      </c>
      <c r="AY21" s="230"/>
      <c r="AZ21" s="154"/>
      <c r="BA21" s="154"/>
      <c r="BB21" s="153"/>
      <c r="BC21" s="153"/>
      <c r="BD21" s="312">
        <f t="shared" si="6"/>
        <v>0</v>
      </c>
      <c r="BE21" s="312">
        <f t="shared" si="7"/>
        <v>0</v>
      </c>
      <c r="BF21" s="312">
        <f t="shared" si="8"/>
        <v>0</v>
      </c>
      <c r="BG21" s="312">
        <f t="shared" si="9"/>
        <v>0</v>
      </c>
      <c r="BH21" s="312">
        <f t="shared" si="10"/>
        <v>0</v>
      </c>
      <c r="BI21" s="312">
        <f t="shared" si="11"/>
        <v>0</v>
      </c>
      <c r="BJ21" s="312">
        <f t="shared" si="12"/>
        <v>0</v>
      </c>
      <c r="BK21" s="312">
        <f t="shared" si="13"/>
        <v>0</v>
      </c>
      <c r="BL21" s="312">
        <f t="shared" si="14"/>
        <v>0</v>
      </c>
      <c r="BM21" s="312">
        <f t="shared" si="15"/>
        <v>0</v>
      </c>
      <c r="BN21" s="312">
        <f t="shared" si="16"/>
        <v>0</v>
      </c>
      <c r="BO21" s="312">
        <f t="shared" si="17"/>
        <v>0</v>
      </c>
      <c r="BP21" s="312">
        <f t="shared" si="18"/>
        <v>0</v>
      </c>
      <c r="BQ21" s="312">
        <f t="shared" si="20"/>
        <v>0</v>
      </c>
      <c r="BR21" s="312">
        <f t="shared" si="21"/>
        <v>0</v>
      </c>
      <c r="BS21" s="312">
        <f t="shared" si="22"/>
        <v>0</v>
      </c>
    </row>
    <row r="22" spans="1:71" x14ac:dyDescent="0.2">
      <c r="A22" s="298">
        <v>24401</v>
      </c>
      <c r="B22" s="407" t="s">
        <v>45</v>
      </c>
      <c r="C22" s="48"/>
      <c r="D22" s="408">
        <f t="shared" si="1"/>
        <v>0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W22" s="601">
        <f t="shared" si="0"/>
        <v>24401</v>
      </c>
      <c r="X22" s="602" t="str">
        <f t="shared" si="2"/>
        <v>Madera y productos de madera</v>
      </c>
      <c r="Y22" s="304">
        <f t="shared" si="3"/>
        <v>0</v>
      </c>
      <c r="Z22" s="603">
        <f t="shared" si="4"/>
        <v>0</v>
      </c>
      <c r="AA22" s="603">
        <f t="shared" si="5"/>
        <v>0</v>
      </c>
      <c r="AB22" s="408">
        <v>0</v>
      </c>
      <c r="AC22" s="304">
        <f t="shared" si="19"/>
        <v>0</v>
      </c>
      <c r="AY22" s="230"/>
      <c r="AZ22" s="154"/>
      <c r="BA22" s="154"/>
      <c r="BB22" s="153"/>
      <c r="BC22" s="153"/>
      <c r="BD22" s="312">
        <f t="shared" si="6"/>
        <v>0</v>
      </c>
      <c r="BE22" s="312">
        <f t="shared" si="7"/>
        <v>0</v>
      </c>
      <c r="BF22" s="312">
        <f t="shared" si="8"/>
        <v>0</v>
      </c>
      <c r="BG22" s="312">
        <f t="shared" si="9"/>
        <v>0</v>
      </c>
      <c r="BH22" s="312">
        <f t="shared" si="10"/>
        <v>0</v>
      </c>
      <c r="BI22" s="312">
        <f t="shared" si="11"/>
        <v>0</v>
      </c>
      <c r="BJ22" s="312">
        <f t="shared" si="12"/>
        <v>0</v>
      </c>
      <c r="BK22" s="312">
        <f t="shared" si="13"/>
        <v>0</v>
      </c>
      <c r="BL22" s="312">
        <f t="shared" si="14"/>
        <v>0</v>
      </c>
      <c r="BM22" s="312">
        <f t="shared" si="15"/>
        <v>0</v>
      </c>
      <c r="BN22" s="312">
        <f t="shared" si="16"/>
        <v>0</v>
      </c>
      <c r="BO22" s="312">
        <f t="shared" si="17"/>
        <v>0</v>
      </c>
      <c r="BP22" s="312">
        <f t="shared" si="18"/>
        <v>0</v>
      </c>
      <c r="BQ22" s="312">
        <f t="shared" si="20"/>
        <v>0</v>
      </c>
      <c r="BR22" s="312">
        <f t="shared" si="21"/>
        <v>0</v>
      </c>
      <c r="BS22" s="312">
        <f t="shared" si="22"/>
        <v>0</v>
      </c>
    </row>
    <row r="23" spans="1:71" x14ac:dyDescent="0.2">
      <c r="A23" s="298">
        <v>24501</v>
      </c>
      <c r="B23" s="407" t="s">
        <v>46</v>
      </c>
      <c r="C23" s="48"/>
      <c r="D23" s="408">
        <f t="shared" si="1"/>
        <v>0</v>
      </c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W23" s="601">
        <f t="shared" si="0"/>
        <v>24501</v>
      </c>
      <c r="X23" s="602" t="str">
        <f t="shared" si="2"/>
        <v>Vidrio y productos de vidrio</v>
      </c>
      <c r="Y23" s="304">
        <f t="shared" si="3"/>
        <v>0</v>
      </c>
      <c r="Z23" s="603">
        <f t="shared" si="4"/>
        <v>0</v>
      </c>
      <c r="AA23" s="603">
        <f t="shared" si="5"/>
        <v>0</v>
      </c>
      <c r="AB23" s="408">
        <v>0</v>
      </c>
      <c r="AC23" s="304">
        <f t="shared" si="19"/>
        <v>0</v>
      </c>
      <c r="AY23" s="230"/>
      <c r="AZ23" s="154"/>
      <c r="BA23" s="154"/>
      <c r="BB23" s="153"/>
      <c r="BC23" s="153"/>
      <c r="BD23" s="312">
        <f t="shared" si="6"/>
        <v>0</v>
      </c>
      <c r="BE23" s="312">
        <f t="shared" si="7"/>
        <v>0</v>
      </c>
      <c r="BF23" s="312">
        <f t="shared" si="8"/>
        <v>0</v>
      </c>
      <c r="BG23" s="312">
        <f t="shared" si="9"/>
        <v>0</v>
      </c>
      <c r="BH23" s="312">
        <f t="shared" si="10"/>
        <v>0</v>
      </c>
      <c r="BI23" s="312">
        <f t="shared" si="11"/>
        <v>0</v>
      </c>
      <c r="BJ23" s="312">
        <f t="shared" si="12"/>
        <v>0</v>
      </c>
      <c r="BK23" s="312">
        <f t="shared" si="13"/>
        <v>0</v>
      </c>
      <c r="BL23" s="312">
        <f t="shared" si="14"/>
        <v>0</v>
      </c>
      <c r="BM23" s="312">
        <f t="shared" si="15"/>
        <v>0</v>
      </c>
      <c r="BN23" s="312">
        <f t="shared" si="16"/>
        <v>0</v>
      </c>
      <c r="BO23" s="312">
        <f t="shared" si="17"/>
        <v>0</v>
      </c>
      <c r="BP23" s="312">
        <f t="shared" si="18"/>
        <v>0</v>
      </c>
      <c r="BQ23" s="312">
        <f t="shared" si="20"/>
        <v>0</v>
      </c>
      <c r="BR23" s="312">
        <f t="shared" si="21"/>
        <v>0</v>
      </c>
      <c r="BS23" s="312">
        <f t="shared" si="22"/>
        <v>0</v>
      </c>
    </row>
    <row r="24" spans="1:71" x14ac:dyDescent="0.2">
      <c r="A24" s="298">
        <v>24601</v>
      </c>
      <c r="B24" s="407" t="s">
        <v>47</v>
      </c>
      <c r="C24" s="48"/>
      <c r="D24" s="408">
        <f t="shared" si="1"/>
        <v>0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W24" s="601">
        <f t="shared" si="0"/>
        <v>24601</v>
      </c>
      <c r="X24" s="602" t="str">
        <f t="shared" si="2"/>
        <v>Material eléctrico y electrónico</v>
      </c>
      <c r="Y24" s="304">
        <f t="shared" si="3"/>
        <v>0</v>
      </c>
      <c r="Z24" s="603">
        <f t="shared" si="4"/>
        <v>0</v>
      </c>
      <c r="AA24" s="603">
        <f t="shared" si="5"/>
        <v>0</v>
      </c>
      <c r="AB24" s="408">
        <v>0</v>
      </c>
      <c r="AC24" s="304">
        <f t="shared" si="19"/>
        <v>0</v>
      </c>
      <c r="AY24" s="230"/>
      <c r="AZ24" s="154"/>
      <c r="BA24" s="154"/>
      <c r="BB24" s="153"/>
      <c r="BC24" s="153"/>
      <c r="BD24" s="312">
        <f t="shared" si="6"/>
        <v>0</v>
      </c>
      <c r="BE24" s="312">
        <f t="shared" si="7"/>
        <v>0</v>
      </c>
      <c r="BF24" s="312">
        <f t="shared" si="8"/>
        <v>0</v>
      </c>
      <c r="BG24" s="312">
        <f t="shared" si="9"/>
        <v>0</v>
      </c>
      <c r="BH24" s="312">
        <f t="shared" si="10"/>
        <v>0</v>
      </c>
      <c r="BI24" s="312">
        <f t="shared" si="11"/>
        <v>0</v>
      </c>
      <c r="BJ24" s="312">
        <f t="shared" si="12"/>
        <v>0</v>
      </c>
      <c r="BK24" s="312">
        <f t="shared" si="13"/>
        <v>0</v>
      </c>
      <c r="BL24" s="312">
        <f t="shared" si="14"/>
        <v>0</v>
      </c>
      <c r="BM24" s="312">
        <f t="shared" si="15"/>
        <v>0</v>
      </c>
      <c r="BN24" s="312">
        <f t="shared" si="16"/>
        <v>0</v>
      </c>
      <c r="BO24" s="312">
        <f t="shared" si="17"/>
        <v>0</v>
      </c>
      <c r="BP24" s="312">
        <f t="shared" si="18"/>
        <v>0</v>
      </c>
      <c r="BQ24" s="312">
        <f t="shared" si="20"/>
        <v>0</v>
      </c>
      <c r="BR24" s="312">
        <f t="shared" si="21"/>
        <v>0</v>
      </c>
      <c r="BS24" s="312">
        <f t="shared" si="22"/>
        <v>0</v>
      </c>
    </row>
    <row r="25" spans="1:71" x14ac:dyDescent="0.2">
      <c r="A25" s="298">
        <v>24701</v>
      </c>
      <c r="B25" s="407" t="s">
        <v>48</v>
      </c>
      <c r="C25" s="48"/>
      <c r="D25" s="408">
        <f t="shared" si="1"/>
        <v>0</v>
      </c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W25" s="601">
        <f t="shared" si="0"/>
        <v>24701</v>
      </c>
      <c r="X25" s="602" t="str">
        <f t="shared" si="2"/>
        <v>Artículos metálicos para la construcción</v>
      </c>
      <c r="Y25" s="304">
        <f t="shared" si="3"/>
        <v>0</v>
      </c>
      <c r="Z25" s="603">
        <f t="shared" si="4"/>
        <v>0</v>
      </c>
      <c r="AA25" s="603">
        <f t="shared" si="5"/>
        <v>0</v>
      </c>
      <c r="AB25" s="408">
        <v>0</v>
      </c>
      <c r="AC25" s="304">
        <f t="shared" si="19"/>
        <v>0</v>
      </c>
      <c r="AY25" s="230"/>
      <c r="AZ25" s="154"/>
      <c r="BA25" s="154"/>
      <c r="BB25" s="153"/>
      <c r="BC25" s="153"/>
      <c r="BD25" s="312">
        <f t="shared" si="6"/>
        <v>0</v>
      </c>
      <c r="BE25" s="312">
        <f t="shared" si="7"/>
        <v>0</v>
      </c>
      <c r="BF25" s="312">
        <f t="shared" si="8"/>
        <v>0</v>
      </c>
      <c r="BG25" s="312">
        <f t="shared" si="9"/>
        <v>0</v>
      </c>
      <c r="BH25" s="312">
        <f t="shared" si="10"/>
        <v>0</v>
      </c>
      <c r="BI25" s="312">
        <f t="shared" si="11"/>
        <v>0</v>
      </c>
      <c r="BJ25" s="312">
        <f t="shared" si="12"/>
        <v>0</v>
      </c>
      <c r="BK25" s="312">
        <f t="shared" si="13"/>
        <v>0</v>
      </c>
      <c r="BL25" s="312">
        <f t="shared" si="14"/>
        <v>0</v>
      </c>
      <c r="BM25" s="312">
        <f t="shared" si="15"/>
        <v>0</v>
      </c>
      <c r="BN25" s="312">
        <f t="shared" si="16"/>
        <v>0</v>
      </c>
      <c r="BO25" s="312">
        <f t="shared" si="17"/>
        <v>0</v>
      </c>
      <c r="BP25" s="312">
        <f t="shared" si="18"/>
        <v>0</v>
      </c>
      <c r="BQ25" s="312">
        <f t="shared" si="20"/>
        <v>0</v>
      </c>
      <c r="BR25" s="312">
        <f t="shared" si="21"/>
        <v>0</v>
      </c>
      <c r="BS25" s="312">
        <f t="shared" si="22"/>
        <v>0</v>
      </c>
    </row>
    <row r="26" spans="1:71" x14ac:dyDescent="0.2">
      <c r="A26" s="298">
        <v>24801</v>
      </c>
      <c r="B26" s="407" t="s">
        <v>49</v>
      </c>
      <c r="C26" s="48"/>
      <c r="D26" s="408">
        <f t="shared" si="1"/>
        <v>0</v>
      </c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W26" s="601">
        <f t="shared" si="0"/>
        <v>24801</v>
      </c>
      <c r="X26" s="602" t="str">
        <f t="shared" si="2"/>
        <v>Materiales complementarios</v>
      </c>
      <c r="Y26" s="304">
        <f t="shared" si="3"/>
        <v>0</v>
      </c>
      <c r="Z26" s="603">
        <f t="shared" si="4"/>
        <v>0</v>
      </c>
      <c r="AA26" s="603">
        <f t="shared" si="5"/>
        <v>0</v>
      </c>
      <c r="AB26" s="408">
        <v>0</v>
      </c>
      <c r="AC26" s="304">
        <f t="shared" si="19"/>
        <v>0</v>
      </c>
      <c r="AY26" s="230"/>
      <c r="AZ26" s="154"/>
      <c r="BA26" s="154"/>
      <c r="BB26" s="153"/>
      <c r="BC26" s="153"/>
      <c r="BD26" s="312">
        <f t="shared" si="6"/>
        <v>0</v>
      </c>
      <c r="BE26" s="312">
        <f t="shared" si="7"/>
        <v>0</v>
      </c>
      <c r="BF26" s="312">
        <f t="shared" si="8"/>
        <v>0</v>
      </c>
      <c r="BG26" s="312">
        <f t="shared" si="9"/>
        <v>0</v>
      </c>
      <c r="BH26" s="312">
        <f t="shared" si="10"/>
        <v>0</v>
      </c>
      <c r="BI26" s="312">
        <f t="shared" si="11"/>
        <v>0</v>
      </c>
      <c r="BJ26" s="312">
        <f t="shared" si="12"/>
        <v>0</v>
      </c>
      <c r="BK26" s="312">
        <f t="shared" si="13"/>
        <v>0</v>
      </c>
      <c r="BL26" s="312">
        <f t="shared" si="14"/>
        <v>0</v>
      </c>
      <c r="BM26" s="312">
        <f t="shared" si="15"/>
        <v>0</v>
      </c>
      <c r="BN26" s="312">
        <f t="shared" si="16"/>
        <v>0</v>
      </c>
      <c r="BO26" s="312">
        <f t="shared" si="17"/>
        <v>0</v>
      </c>
      <c r="BP26" s="312">
        <f t="shared" si="18"/>
        <v>0</v>
      </c>
      <c r="BQ26" s="312">
        <f t="shared" si="20"/>
        <v>0</v>
      </c>
      <c r="BR26" s="312">
        <f t="shared" si="21"/>
        <v>0</v>
      </c>
      <c r="BS26" s="312">
        <f t="shared" si="22"/>
        <v>0</v>
      </c>
    </row>
    <row r="27" spans="1:71" ht="22.5" x14ac:dyDescent="0.2">
      <c r="A27" s="298">
        <v>24901</v>
      </c>
      <c r="B27" s="407" t="s">
        <v>50</v>
      </c>
      <c r="C27" s="48"/>
      <c r="D27" s="408">
        <f t="shared" si="1"/>
        <v>0</v>
      </c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W27" s="601">
        <f t="shared" si="0"/>
        <v>24901</v>
      </c>
      <c r="X27" s="602" t="str">
        <f t="shared" si="2"/>
        <v>Otros materiales y artículos de construcción y reparación</v>
      </c>
      <c r="Y27" s="304">
        <f t="shared" si="3"/>
        <v>0</v>
      </c>
      <c r="Z27" s="603">
        <f t="shared" si="4"/>
        <v>0</v>
      </c>
      <c r="AA27" s="603">
        <f t="shared" si="5"/>
        <v>0</v>
      </c>
      <c r="AB27" s="408">
        <v>0</v>
      </c>
      <c r="AC27" s="304">
        <f t="shared" si="19"/>
        <v>0</v>
      </c>
      <c r="AY27" s="230"/>
      <c r="AZ27" s="154"/>
      <c r="BA27" s="154"/>
      <c r="BB27" s="153"/>
      <c r="BC27" s="153"/>
      <c r="BD27" s="312">
        <f t="shared" si="6"/>
        <v>0</v>
      </c>
      <c r="BE27" s="312">
        <f t="shared" si="7"/>
        <v>0</v>
      </c>
      <c r="BF27" s="312">
        <f t="shared" si="8"/>
        <v>0</v>
      </c>
      <c r="BG27" s="312">
        <f t="shared" si="9"/>
        <v>0</v>
      </c>
      <c r="BH27" s="312">
        <f t="shared" si="10"/>
        <v>0</v>
      </c>
      <c r="BI27" s="312">
        <f t="shared" si="11"/>
        <v>0</v>
      </c>
      <c r="BJ27" s="312">
        <f t="shared" si="12"/>
        <v>0</v>
      </c>
      <c r="BK27" s="312">
        <f t="shared" si="13"/>
        <v>0</v>
      </c>
      <c r="BL27" s="312">
        <f t="shared" si="14"/>
        <v>0</v>
      </c>
      <c r="BM27" s="312">
        <f t="shared" si="15"/>
        <v>0</v>
      </c>
      <c r="BN27" s="312">
        <f t="shared" si="16"/>
        <v>0</v>
      </c>
      <c r="BO27" s="312">
        <f t="shared" si="17"/>
        <v>0</v>
      </c>
      <c r="BP27" s="312">
        <f t="shared" si="18"/>
        <v>0</v>
      </c>
      <c r="BQ27" s="312">
        <f t="shared" si="20"/>
        <v>0</v>
      </c>
      <c r="BR27" s="312">
        <f t="shared" si="21"/>
        <v>0</v>
      </c>
      <c r="BS27" s="312">
        <f t="shared" si="22"/>
        <v>0</v>
      </c>
    </row>
    <row r="28" spans="1:71" ht="45" x14ac:dyDescent="0.2">
      <c r="A28" s="298">
        <v>26102</v>
      </c>
      <c r="B28" s="407" t="s">
        <v>209</v>
      </c>
      <c r="C28" s="48"/>
      <c r="D28" s="408">
        <f t="shared" si="1"/>
        <v>0</v>
      </c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W28" s="601">
        <f t="shared" si="0"/>
        <v>26102</v>
      </c>
      <c r="X28" s="602" t="str">
        <f t="shared" si="2"/>
        <v>Combustibles, lubricantes y aditivos para vehículos terrestres, aéreos, marítimos, lacustres y fluviales destinados a servicios públicos y la operación de programas públicos</v>
      </c>
      <c r="Y28" s="304">
        <f t="shared" si="3"/>
        <v>0</v>
      </c>
      <c r="Z28" s="603">
        <f t="shared" si="4"/>
        <v>0</v>
      </c>
      <c r="AA28" s="603">
        <f t="shared" si="5"/>
        <v>0</v>
      </c>
      <c r="AB28" s="408">
        <v>0</v>
      </c>
      <c r="AC28" s="304">
        <f t="shared" si="19"/>
        <v>0</v>
      </c>
      <c r="AY28" s="230"/>
      <c r="AZ28" s="154"/>
      <c r="BA28" s="154"/>
      <c r="BB28" s="153"/>
      <c r="BC28" s="153"/>
      <c r="BD28" s="312">
        <f t="shared" si="6"/>
        <v>0</v>
      </c>
      <c r="BE28" s="312">
        <f t="shared" si="7"/>
        <v>0</v>
      </c>
      <c r="BF28" s="312">
        <f t="shared" si="8"/>
        <v>0</v>
      </c>
      <c r="BG28" s="312">
        <f t="shared" si="9"/>
        <v>0</v>
      </c>
      <c r="BH28" s="312">
        <f t="shared" si="10"/>
        <v>0</v>
      </c>
      <c r="BI28" s="312">
        <f t="shared" si="11"/>
        <v>0</v>
      </c>
      <c r="BJ28" s="312">
        <f t="shared" si="12"/>
        <v>0</v>
      </c>
      <c r="BK28" s="312">
        <f t="shared" si="13"/>
        <v>0</v>
      </c>
      <c r="BL28" s="312">
        <f t="shared" si="14"/>
        <v>0</v>
      </c>
      <c r="BM28" s="312">
        <f t="shared" si="15"/>
        <v>0</v>
      </c>
      <c r="BN28" s="312">
        <f t="shared" si="16"/>
        <v>0</v>
      </c>
      <c r="BO28" s="312">
        <f t="shared" si="17"/>
        <v>0</v>
      </c>
      <c r="BP28" s="312">
        <f t="shared" si="18"/>
        <v>0</v>
      </c>
      <c r="BQ28" s="312">
        <f t="shared" si="20"/>
        <v>0</v>
      </c>
      <c r="BR28" s="312">
        <f t="shared" si="21"/>
        <v>0</v>
      </c>
      <c r="BS28" s="312">
        <f t="shared" si="22"/>
        <v>0</v>
      </c>
    </row>
    <row r="29" spans="1:71" ht="22.5" x14ac:dyDescent="0.2">
      <c r="A29" s="406">
        <v>26105</v>
      </c>
      <c r="B29" s="407" t="s">
        <v>74</v>
      </c>
      <c r="C29" s="48"/>
      <c r="D29" s="408">
        <f t="shared" si="1"/>
        <v>0</v>
      </c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W29" s="601">
        <f t="shared" si="0"/>
        <v>26105</v>
      </c>
      <c r="X29" s="602" t="str">
        <f t="shared" si="2"/>
        <v xml:space="preserve">Combustibles, lubricantes y aditivos para maquinaria, equipo de producción y servicios </v>
      </c>
      <c r="Y29" s="304">
        <f t="shared" si="3"/>
        <v>0</v>
      </c>
      <c r="Z29" s="603">
        <f t="shared" si="4"/>
        <v>0</v>
      </c>
      <c r="AA29" s="603">
        <f t="shared" si="5"/>
        <v>0</v>
      </c>
      <c r="AB29" s="408">
        <v>0</v>
      </c>
      <c r="AC29" s="304">
        <f t="shared" si="19"/>
        <v>0</v>
      </c>
      <c r="AY29" s="230"/>
      <c r="AZ29" s="154"/>
      <c r="BA29" s="154"/>
      <c r="BB29" s="153"/>
      <c r="BC29" s="153"/>
      <c r="BD29" s="312">
        <f t="shared" si="6"/>
        <v>0</v>
      </c>
      <c r="BE29" s="312">
        <f t="shared" si="7"/>
        <v>0</v>
      </c>
      <c r="BF29" s="312">
        <f t="shared" si="8"/>
        <v>0</v>
      </c>
      <c r="BG29" s="312">
        <f t="shared" si="9"/>
        <v>0</v>
      </c>
      <c r="BH29" s="312">
        <f t="shared" si="10"/>
        <v>0</v>
      </c>
      <c r="BI29" s="312">
        <f t="shared" si="11"/>
        <v>0</v>
      </c>
      <c r="BJ29" s="312">
        <f t="shared" si="12"/>
        <v>0</v>
      </c>
      <c r="BK29" s="312">
        <f t="shared" si="13"/>
        <v>0</v>
      </c>
      <c r="BL29" s="312">
        <f t="shared" si="14"/>
        <v>0</v>
      </c>
      <c r="BM29" s="312">
        <f t="shared" si="15"/>
        <v>0</v>
      </c>
      <c r="BN29" s="312">
        <f t="shared" si="16"/>
        <v>0</v>
      </c>
      <c r="BO29" s="312">
        <f t="shared" si="17"/>
        <v>0</v>
      </c>
      <c r="BP29" s="312">
        <f t="shared" si="18"/>
        <v>0</v>
      </c>
      <c r="BQ29" s="312">
        <f t="shared" si="20"/>
        <v>0</v>
      </c>
      <c r="BR29" s="312">
        <f t="shared" si="21"/>
        <v>0</v>
      </c>
      <c r="BS29" s="312">
        <f t="shared" si="22"/>
        <v>0</v>
      </c>
    </row>
    <row r="30" spans="1:71" x14ac:dyDescent="0.2">
      <c r="A30" s="406">
        <v>27101</v>
      </c>
      <c r="B30" s="407" t="s">
        <v>31</v>
      </c>
      <c r="C30" s="48"/>
      <c r="D30" s="408">
        <f t="shared" si="1"/>
        <v>0</v>
      </c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W30" s="601">
        <f t="shared" si="0"/>
        <v>27101</v>
      </c>
      <c r="X30" s="602" t="str">
        <f t="shared" si="2"/>
        <v>Vestuario y uniformes</v>
      </c>
      <c r="Y30" s="304">
        <f t="shared" si="3"/>
        <v>0</v>
      </c>
      <c r="Z30" s="603">
        <f t="shared" si="4"/>
        <v>0</v>
      </c>
      <c r="AA30" s="603">
        <f t="shared" si="5"/>
        <v>0</v>
      </c>
      <c r="AB30" s="408">
        <v>0</v>
      </c>
      <c r="AC30" s="304">
        <f t="shared" si="19"/>
        <v>0</v>
      </c>
      <c r="AY30" s="230"/>
      <c r="AZ30" s="154"/>
      <c r="BA30" s="154"/>
      <c r="BB30" s="153"/>
      <c r="BC30" s="153"/>
      <c r="BD30" s="312">
        <f t="shared" si="6"/>
        <v>0</v>
      </c>
      <c r="BE30" s="312">
        <f t="shared" si="7"/>
        <v>0</v>
      </c>
      <c r="BF30" s="312">
        <f t="shared" si="8"/>
        <v>0</v>
      </c>
      <c r="BG30" s="312">
        <f t="shared" si="9"/>
        <v>0</v>
      </c>
      <c r="BH30" s="312">
        <f t="shared" si="10"/>
        <v>0</v>
      </c>
      <c r="BI30" s="312">
        <f t="shared" si="11"/>
        <v>0</v>
      </c>
      <c r="BJ30" s="312">
        <f t="shared" si="12"/>
        <v>0</v>
      </c>
      <c r="BK30" s="312">
        <f t="shared" si="13"/>
        <v>0</v>
      </c>
      <c r="BL30" s="312">
        <f t="shared" si="14"/>
        <v>0</v>
      </c>
      <c r="BM30" s="312">
        <f t="shared" si="15"/>
        <v>0</v>
      </c>
      <c r="BN30" s="312">
        <f t="shared" si="16"/>
        <v>0</v>
      </c>
      <c r="BO30" s="312">
        <f t="shared" si="17"/>
        <v>0</v>
      </c>
      <c r="BP30" s="312">
        <f t="shared" si="18"/>
        <v>0</v>
      </c>
      <c r="BQ30" s="312">
        <f t="shared" si="20"/>
        <v>0</v>
      </c>
      <c r="BR30" s="312">
        <f t="shared" si="21"/>
        <v>0</v>
      </c>
      <c r="BS30" s="312">
        <f t="shared" si="22"/>
        <v>0</v>
      </c>
    </row>
    <row r="31" spans="1:71" x14ac:dyDescent="0.2">
      <c r="A31" s="406">
        <v>27201</v>
      </c>
      <c r="B31" s="407" t="s">
        <v>52</v>
      </c>
      <c r="C31" s="48">
        <v>37008614.089999996</v>
      </c>
      <c r="D31" s="408">
        <f t="shared" si="1"/>
        <v>0</v>
      </c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W31" s="601">
        <f t="shared" si="0"/>
        <v>27201</v>
      </c>
      <c r="X31" s="602" t="str">
        <f t="shared" si="2"/>
        <v>Prendas de protección personal</v>
      </c>
      <c r="Y31" s="304">
        <f t="shared" si="3"/>
        <v>37008614.089999996</v>
      </c>
      <c r="Z31" s="603">
        <f t="shared" si="4"/>
        <v>0</v>
      </c>
      <c r="AA31" s="603">
        <f t="shared" si="5"/>
        <v>0</v>
      </c>
      <c r="AB31" s="408">
        <v>0</v>
      </c>
      <c r="AC31" s="304">
        <f t="shared" si="19"/>
        <v>37008614.089999996</v>
      </c>
      <c r="AY31" s="230"/>
      <c r="AZ31" s="154"/>
      <c r="BA31" s="154"/>
      <c r="BB31" s="153"/>
      <c r="BC31" s="153"/>
      <c r="BD31" s="312">
        <f t="shared" si="6"/>
        <v>0</v>
      </c>
      <c r="BE31" s="312">
        <f t="shared" si="7"/>
        <v>0</v>
      </c>
      <c r="BF31" s="312">
        <f t="shared" si="8"/>
        <v>0</v>
      </c>
      <c r="BG31" s="312">
        <f t="shared" si="9"/>
        <v>0</v>
      </c>
      <c r="BH31" s="312">
        <f t="shared" si="10"/>
        <v>0</v>
      </c>
      <c r="BI31" s="312">
        <f t="shared" si="11"/>
        <v>0</v>
      </c>
      <c r="BJ31" s="312">
        <f t="shared" si="12"/>
        <v>0</v>
      </c>
      <c r="BK31" s="312">
        <f t="shared" si="13"/>
        <v>0</v>
      </c>
      <c r="BL31" s="312">
        <f t="shared" si="14"/>
        <v>0</v>
      </c>
      <c r="BM31" s="312">
        <f t="shared" si="15"/>
        <v>0</v>
      </c>
      <c r="BN31" s="312">
        <f t="shared" si="16"/>
        <v>0</v>
      </c>
      <c r="BO31" s="312">
        <f t="shared" si="17"/>
        <v>0</v>
      </c>
      <c r="BP31" s="312">
        <f t="shared" si="18"/>
        <v>0</v>
      </c>
      <c r="BQ31" s="312">
        <f t="shared" si="20"/>
        <v>0</v>
      </c>
      <c r="BR31" s="312">
        <f t="shared" si="21"/>
        <v>0</v>
      </c>
      <c r="BS31" s="312">
        <f t="shared" si="22"/>
        <v>0</v>
      </c>
    </row>
    <row r="32" spans="1:71" ht="22.5" x14ac:dyDescent="0.2">
      <c r="A32" s="406">
        <v>27501</v>
      </c>
      <c r="B32" s="407" t="s">
        <v>32</v>
      </c>
      <c r="C32" s="48"/>
      <c r="D32" s="408">
        <f t="shared" si="1"/>
        <v>0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W32" s="601">
        <f t="shared" si="0"/>
        <v>27501</v>
      </c>
      <c r="X32" s="602" t="str">
        <f t="shared" si="2"/>
        <v>Blancos y otros productos textiles, excepto prendas de vestir</v>
      </c>
      <c r="Y32" s="304">
        <f t="shared" si="3"/>
        <v>0</v>
      </c>
      <c r="Z32" s="603">
        <f t="shared" si="4"/>
        <v>0</v>
      </c>
      <c r="AA32" s="603">
        <f t="shared" si="5"/>
        <v>0</v>
      </c>
      <c r="AB32" s="408">
        <v>0</v>
      </c>
      <c r="AC32" s="304">
        <f t="shared" si="19"/>
        <v>0</v>
      </c>
      <c r="AY32" s="230"/>
      <c r="AZ32" s="154"/>
      <c r="BA32" s="154"/>
      <c r="BB32" s="153"/>
      <c r="BC32" s="153"/>
      <c r="BD32" s="312">
        <f t="shared" si="6"/>
        <v>0</v>
      </c>
      <c r="BE32" s="312">
        <f t="shared" si="7"/>
        <v>0</v>
      </c>
      <c r="BF32" s="312">
        <f t="shared" si="8"/>
        <v>0</v>
      </c>
      <c r="BG32" s="312">
        <f t="shared" si="9"/>
        <v>0</v>
      </c>
      <c r="BH32" s="312">
        <f t="shared" si="10"/>
        <v>0</v>
      </c>
      <c r="BI32" s="312">
        <f t="shared" si="11"/>
        <v>0</v>
      </c>
      <c r="BJ32" s="312">
        <f t="shared" si="12"/>
        <v>0</v>
      </c>
      <c r="BK32" s="312">
        <f t="shared" si="13"/>
        <v>0</v>
      </c>
      <c r="BL32" s="312">
        <f t="shared" si="14"/>
        <v>0</v>
      </c>
      <c r="BM32" s="312">
        <f t="shared" si="15"/>
        <v>0</v>
      </c>
      <c r="BN32" s="312">
        <f t="shared" si="16"/>
        <v>0</v>
      </c>
      <c r="BO32" s="312">
        <f t="shared" si="17"/>
        <v>0</v>
      </c>
      <c r="BP32" s="312">
        <f t="shared" si="18"/>
        <v>0</v>
      </c>
      <c r="BQ32" s="312">
        <f t="shared" si="20"/>
        <v>0</v>
      </c>
      <c r="BR32" s="312">
        <f t="shared" si="21"/>
        <v>0</v>
      </c>
      <c r="BS32" s="312">
        <f t="shared" si="22"/>
        <v>0</v>
      </c>
    </row>
    <row r="33" spans="1:71" x14ac:dyDescent="0.2">
      <c r="A33" s="298">
        <v>29101</v>
      </c>
      <c r="B33" s="407" t="s">
        <v>33</v>
      </c>
      <c r="C33" s="48"/>
      <c r="D33" s="408">
        <f t="shared" si="1"/>
        <v>0</v>
      </c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W33" s="601">
        <f t="shared" si="0"/>
        <v>29101</v>
      </c>
      <c r="X33" s="602" t="str">
        <f t="shared" si="2"/>
        <v>Herramientas menores</v>
      </c>
      <c r="Y33" s="304">
        <f t="shared" si="3"/>
        <v>0</v>
      </c>
      <c r="Z33" s="603">
        <f t="shared" si="4"/>
        <v>0</v>
      </c>
      <c r="AA33" s="603">
        <f t="shared" si="5"/>
        <v>0</v>
      </c>
      <c r="AB33" s="408">
        <v>0</v>
      </c>
      <c r="AC33" s="304">
        <f t="shared" si="19"/>
        <v>0</v>
      </c>
      <c r="AY33" s="230"/>
      <c r="AZ33" s="154"/>
      <c r="BA33" s="154"/>
      <c r="BB33" s="153"/>
      <c r="BC33" s="153"/>
      <c r="BD33" s="312">
        <f t="shared" si="6"/>
        <v>0</v>
      </c>
      <c r="BE33" s="312">
        <f t="shared" si="7"/>
        <v>0</v>
      </c>
      <c r="BF33" s="312">
        <f t="shared" si="8"/>
        <v>0</v>
      </c>
      <c r="BG33" s="312">
        <f t="shared" si="9"/>
        <v>0</v>
      </c>
      <c r="BH33" s="312">
        <f t="shared" si="10"/>
        <v>0</v>
      </c>
      <c r="BI33" s="312">
        <f t="shared" si="11"/>
        <v>0</v>
      </c>
      <c r="BJ33" s="312">
        <f t="shared" si="12"/>
        <v>0</v>
      </c>
      <c r="BK33" s="312">
        <f t="shared" si="13"/>
        <v>0</v>
      </c>
      <c r="BL33" s="312">
        <f t="shared" si="14"/>
        <v>0</v>
      </c>
      <c r="BM33" s="312">
        <f t="shared" si="15"/>
        <v>0</v>
      </c>
      <c r="BN33" s="312">
        <f t="shared" si="16"/>
        <v>0</v>
      </c>
      <c r="BO33" s="312">
        <f t="shared" si="17"/>
        <v>0</v>
      </c>
      <c r="BP33" s="312">
        <f t="shared" si="18"/>
        <v>0</v>
      </c>
      <c r="BQ33" s="312">
        <f t="shared" si="20"/>
        <v>0</v>
      </c>
      <c r="BR33" s="312">
        <f t="shared" si="21"/>
        <v>0</v>
      </c>
      <c r="BS33" s="312">
        <f t="shared" si="22"/>
        <v>0</v>
      </c>
    </row>
    <row r="34" spans="1:71" x14ac:dyDescent="0.2">
      <c r="A34" s="298">
        <v>29201</v>
      </c>
      <c r="B34" s="407" t="s">
        <v>53</v>
      </c>
      <c r="C34" s="48"/>
      <c r="D34" s="408">
        <f t="shared" si="1"/>
        <v>0</v>
      </c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W34" s="601">
        <f t="shared" si="0"/>
        <v>29201</v>
      </c>
      <c r="X34" s="602" t="str">
        <f t="shared" si="2"/>
        <v>Refacciones y accesorios menores de edificios</v>
      </c>
      <c r="Y34" s="304">
        <f t="shared" si="3"/>
        <v>0</v>
      </c>
      <c r="Z34" s="603">
        <f t="shared" si="4"/>
        <v>0</v>
      </c>
      <c r="AA34" s="603">
        <f t="shared" si="5"/>
        <v>0</v>
      </c>
      <c r="AB34" s="408">
        <v>0</v>
      </c>
      <c r="AC34" s="304">
        <f t="shared" si="19"/>
        <v>0</v>
      </c>
      <c r="AY34" s="230"/>
      <c r="AZ34" s="154"/>
      <c r="BA34" s="154"/>
      <c r="BB34" s="153"/>
      <c r="BC34" s="153"/>
      <c r="BD34" s="312">
        <f t="shared" si="6"/>
        <v>0</v>
      </c>
      <c r="BE34" s="312">
        <f t="shared" si="7"/>
        <v>0</v>
      </c>
      <c r="BF34" s="312">
        <f t="shared" si="8"/>
        <v>0</v>
      </c>
      <c r="BG34" s="312">
        <f t="shared" si="9"/>
        <v>0</v>
      </c>
      <c r="BH34" s="312">
        <f t="shared" si="10"/>
        <v>0</v>
      </c>
      <c r="BI34" s="312">
        <f t="shared" si="11"/>
        <v>0</v>
      </c>
      <c r="BJ34" s="312">
        <f t="shared" si="12"/>
        <v>0</v>
      </c>
      <c r="BK34" s="312">
        <f t="shared" si="13"/>
        <v>0</v>
      </c>
      <c r="BL34" s="312">
        <f t="shared" si="14"/>
        <v>0</v>
      </c>
      <c r="BM34" s="312">
        <f t="shared" si="15"/>
        <v>0</v>
      </c>
      <c r="BN34" s="312">
        <f t="shared" si="16"/>
        <v>0</v>
      </c>
      <c r="BO34" s="312">
        <f t="shared" si="17"/>
        <v>0</v>
      </c>
      <c r="BP34" s="312">
        <f t="shared" si="18"/>
        <v>0</v>
      </c>
      <c r="BQ34" s="312">
        <f t="shared" si="20"/>
        <v>0</v>
      </c>
      <c r="BR34" s="312">
        <f t="shared" si="21"/>
        <v>0</v>
      </c>
      <c r="BS34" s="312">
        <f t="shared" si="22"/>
        <v>0</v>
      </c>
    </row>
    <row r="35" spans="1:71" ht="22.5" x14ac:dyDescent="0.2">
      <c r="A35" s="298">
        <v>29301</v>
      </c>
      <c r="B35" s="407" t="s">
        <v>210</v>
      </c>
      <c r="C35" s="48"/>
      <c r="D35" s="408">
        <f t="shared" si="1"/>
        <v>0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W35" s="601">
        <f t="shared" si="0"/>
        <v>29301</v>
      </c>
      <c r="X35" s="602" t="str">
        <f t="shared" si="2"/>
        <v>Refacciones y accesorios menores de mobiliario y equipo de administración</v>
      </c>
      <c r="Y35" s="304">
        <f t="shared" si="3"/>
        <v>0</v>
      </c>
      <c r="Z35" s="603">
        <f t="shared" si="4"/>
        <v>0</v>
      </c>
      <c r="AA35" s="603">
        <f t="shared" si="5"/>
        <v>0</v>
      </c>
      <c r="AB35" s="408">
        <v>0</v>
      </c>
      <c r="AC35" s="304">
        <f t="shared" si="19"/>
        <v>0</v>
      </c>
      <c r="AY35" s="230"/>
      <c r="AZ35" s="154"/>
      <c r="BA35" s="154"/>
      <c r="BB35" s="153"/>
      <c r="BC35" s="153"/>
      <c r="BD35" s="312">
        <f t="shared" si="6"/>
        <v>0</v>
      </c>
      <c r="BE35" s="312">
        <f t="shared" si="7"/>
        <v>0</v>
      </c>
      <c r="BF35" s="312">
        <f t="shared" si="8"/>
        <v>0</v>
      </c>
      <c r="BG35" s="312">
        <f t="shared" si="9"/>
        <v>0</v>
      </c>
      <c r="BH35" s="312">
        <f t="shared" si="10"/>
        <v>0</v>
      </c>
      <c r="BI35" s="312">
        <f t="shared" si="11"/>
        <v>0</v>
      </c>
      <c r="BJ35" s="312">
        <f t="shared" si="12"/>
        <v>0</v>
      </c>
      <c r="BK35" s="312">
        <f t="shared" si="13"/>
        <v>0</v>
      </c>
      <c r="BL35" s="312">
        <f t="shared" si="14"/>
        <v>0</v>
      </c>
      <c r="BM35" s="312">
        <f t="shared" si="15"/>
        <v>0</v>
      </c>
      <c r="BN35" s="312">
        <f t="shared" si="16"/>
        <v>0</v>
      </c>
      <c r="BO35" s="312">
        <f t="shared" si="17"/>
        <v>0</v>
      </c>
      <c r="BP35" s="312">
        <f t="shared" si="18"/>
        <v>0</v>
      </c>
      <c r="BQ35" s="312">
        <f t="shared" si="20"/>
        <v>0</v>
      </c>
      <c r="BR35" s="312">
        <f t="shared" si="21"/>
        <v>0</v>
      </c>
      <c r="BS35" s="312">
        <f t="shared" si="22"/>
        <v>0</v>
      </c>
    </row>
    <row r="36" spans="1:71" ht="22.5" x14ac:dyDescent="0.2">
      <c r="A36" s="298">
        <v>29401</v>
      </c>
      <c r="B36" s="407" t="s">
        <v>165</v>
      </c>
      <c r="C36" s="48"/>
      <c r="D36" s="408">
        <f t="shared" si="1"/>
        <v>0</v>
      </c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W36" s="601">
        <f t="shared" si="0"/>
        <v>29401</v>
      </c>
      <c r="X36" s="602" t="str">
        <f t="shared" si="2"/>
        <v>Refacciones y accesorios para equipo de cómputo y telecomunicaciones</v>
      </c>
      <c r="Y36" s="304">
        <f t="shared" si="3"/>
        <v>0</v>
      </c>
      <c r="Z36" s="603">
        <f t="shared" si="4"/>
        <v>0</v>
      </c>
      <c r="AA36" s="603">
        <f t="shared" si="5"/>
        <v>0</v>
      </c>
      <c r="AB36" s="408">
        <v>0</v>
      </c>
      <c r="AC36" s="304">
        <f t="shared" si="19"/>
        <v>0</v>
      </c>
      <c r="AY36" s="230"/>
      <c r="AZ36" s="154"/>
      <c r="BA36" s="154"/>
      <c r="BB36" s="153"/>
      <c r="BC36" s="153"/>
      <c r="BD36" s="312">
        <f t="shared" si="6"/>
        <v>0</v>
      </c>
      <c r="BE36" s="312">
        <f t="shared" si="7"/>
        <v>0</v>
      </c>
      <c r="BF36" s="312">
        <f t="shared" si="8"/>
        <v>0</v>
      </c>
      <c r="BG36" s="312">
        <f t="shared" si="9"/>
        <v>0</v>
      </c>
      <c r="BH36" s="312">
        <f t="shared" si="10"/>
        <v>0</v>
      </c>
      <c r="BI36" s="312">
        <f t="shared" si="11"/>
        <v>0</v>
      </c>
      <c r="BJ36" s="312">
        <f t="shared" si="12"/>
        <v>0</v>
      </c>
      <c r="BK36" s="312">
        <f t="shared" si="13"/>
        <v>0</v>
      </c>
      <c r="BL36" s="312">
        <f t="shared" si="14"/>
        <v>0</v>
      </c>
      <c r="BM36" s="312">
        <f t="shared" si="15"/>
        <v>0</v>
      </c>
      <c r="BN36" s="312">
        <f t="shared" si="16"/>
        <v>0</v>
      </c>
      <c r="BO36" s="312">
        <f t="shared" si="17"/>
        <v>0</v>
      </c>
      <c r="BP36" s="312">
        <f t="shared" si="18"/>
        <v>0</v>
      </c>
      <c r="BQ36" s="312">
        <f t="shared" si="20"/>
        <v>0</v>
      </c>
      <c r="BR36" s="312">
        <f t="shared" si="21"/>
        <v>0</v>
      </c>
      <c r="BS36" s="312">
        <f t="shared" si="22"/>
        <v>0</v>
      </c>
    </row>
    <row r="37" spans="1:71" ht="22.5" x14ac:dyDescent="0.2">
      <c r="A37" s="298">
        <v>29501</v>
      </c>
      <c r="B37" s="407" t="s">
        <v>34</v>
      </c>
      <c r="C37" s="48"/>
      <c r="D37" s="408">
        <f t="shared" si="1"/>
        <v>0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W37" s="601">
        <f t="shared" si="0"/>
        <v>29501</v>
      </c>
      <c r="X37" s="602" t="str">
        <f t="shared" si="2"/>
        <v>Refacciones y accesorios menores de equipo e instrumental médico y de laboratorio</v>
      </c>
      <c r="Y37" s="304">
        <f t="shared" si="3"/>
        <v>0</v>
      </c>
      <c r="Z37" s="603">
        <f t="shared" si="4"/>
        <v>0</v>
      </c>
      <c r="AA37" s="603">
        <f t="shared" si="5"/>
        <v>0</v>
      </c>
      <c r="AB37" s="408">
        <v>0</v>
      </c>
      <c r="AC37" s="304">
        <f t="shared" si="19"/>
        <v>0</v>
      </c>
      <c r="AY37" s="230"/>
      <c r="AZ37" s="154"/>
      <c r="BA37" s="154"/>
      <c r="BB37" s="153"/>
      <c r="BC37" s="153"/>
      <c r="BD37" s="312">
        <f t="shared" si="6"/>
        <v>0</v>
      </c>
      <c r="BE37" s="312">
        <f t="shared" si="7"/>
        <v>0</v>
      </c>
      <c r="BF37" s="312">
        <f t="shared" si="8"/>
        <v>0</v>
      </c>
      <c r="BG37" s="312">
        <f t="shared" si="9"/>
        <v>0</v>
      </c>
      <c r="BH37" s="312">
        <f t="shared" si="10"/>
        <v>0</v>
      </c>
      <c r="BI37" s="312">
        <f t="shared" si="11"/>
        <v>0</v>
      </c>
      <c r="BJ37" s="312">
        <f t="shared" si="12"/>
        <v>0</v>
      </c>
      <c r="BK37" s="312">
        <f t="shared" si="13"/>
        <v>0</v>
      </c>
      <c r="BL37" s="312">
        <f t="shared" si="14"/>
        <v>0</v>
      </c>
      <c r="BM37" s="312">
        <f t="shared" si="15"/>
        <v>0</v>
      </c>
      <c r="BN37" s="312">
        <f t="shared" si="16"/>
        <v>0</v>
      </c>
      <c r="BO37" s="312">
        <f t="shared" si="17"/>
        <v>0</v>
      </c>
      <c r="BP37" s="312">
        <f t="shared" si="18"/>
        <v>0</v>
      </c>
      <c r="BQ37" s="312">
        <f t="shared" si="20"/>
        <v>0</v>
      </c>
      <c r="BR37" s="312">
        <f t="shared" si="21"/>
        <v>0</v>
      </c>
      <c r="BS37" s="312">
        <f t="shared" si="22"/>
        <v>0</v>
      </c>
    </row>
    <row r="38" spans="1:71" ht="22.5" x14ac:dyDescent="0.2">
      <c r="A38" s="298">
        <v>29601</v>
      </c>
      <c r="B38" s="407" t="s">
        <v>35</v>
      </c>
      <c r="C38" s="48"/>
      <c r="D38" s="408">
        <f t="shared" si="1"/>
        <v>0</v>
      </c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W38" s="601">
        <f t="shared" si="0"/>
        <v>29601</v>
      </c>
      <c r="X38" s="602" t="str">
        <f t="shared" si="2"/>
        <v>Refacciones y accesorios menores de equipo de transporte</v>
      </c>
      <c r="Y38" s="304">
        <f t="shared" si="3"/>
        <v>0</v>
      </c>
      <c r="Z38" s="603">
        <f t="shared" si="4"/>
        <v>0</v>
      </c>
      <c r="AA38" s="603">
        <f t="shared" si="5"/>
        <v>0</v>
      </c>
      <c r="AB38" s="408">
        <v>0</v>
      </c>
      <c r="AC38" s="304">
        <f t="shared" si="19"/>
        <v>0</v>
      </c>
      <c r="AY38" s="230"/>
      <c r="AZ38" s="154"/>
      <c r="BA38" s="154"/>
      <c r="BB38" s="153"/>
      <c r="BC38" s="153"/>
      <c r="BD38" s="312">
        <f t="shared" si="6"/>
        <v>0</v>
      </c>
      <c r="BE38" s="312">
        <f t="shared" si="7"/>
        <v>0</v>
      </c>
      <c r="BF38" s="312">
        <f t="shared" si="8"/>
        <v>0</v>
      </c>
      <c r="BG38" s="312">
        <f t="shared" si="9"/>
        <v>0</v>
      </c>
      <c r="BH38" s="312">
        <f t="shared" si="10"/>
        <v>0</v>
      </c>
      <c r="BI38" s="312">
        <f t="shared" si="11"/>
        <v>0</v>
      </c>
      <c r="BJ38" s="312">
        <f t="shared" si="12"/>
        <v>0</v>
      </c>
      <c r="BK38" s="312">
        <f t="shared" si="13"/>
        <v>0</v>
      </c>
      <c r="BL38" s="312">
        <f t="shared" si="14"/>
        <v>0</v>
      </c>
      <c r="BM38" s="312">
        <f t="shared" si="15"/>
        <v>0</v>
      </c>
      <c r="BN38" s="312">
        <f t="shared" si="16"/>
        <v>0</v>
      </c>
      <c r="BO38" s="312">
        <f t="shared" si="17"/>
        <v>0</v>
      </c>
      <c r="BP38" s="312">
        <f t="shared" si="18"/>
        <v>0</v>
      </c>
      <c r="BQ38" s="312">
        <f t="shared" si="20"/>
        <v>0</v>
      </c>
      <c r="BR38" s="312">
        <f t="shared" si="21"/>
        <v>0</v>
      </c>
      <c r="BS38" s="312">
        <f t="shared" si="22"/>
        <v>0</v>
      </c>
    </row>
    <row r="39" spans="1:71" ht="22.5" x14ac:dyDescent="0.2">
      <c r="A39" s="299">
        <v>29801</v>
      </c>
      <c r="B39" s="412" t="s">
        <v>67</v>
      </c>
      <c r="C39" s="187"/>
      <c r="D39" s="413">
        <f t="shared" si="1"/>
        <v>0</v>
      </c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W39" s="604">
        <f t="shared" si="0"/>
        <v>29801</v>
      </c>
      <c r="X39" s="605" t="str">
        <f t="shared" si="2"/>
        <v>Refacciones y accesorios menores de maquinaria y otros equipos</v>
      </c>
      <c r="Y39" s="305">
        <f t="shared" si="3"/>
        <v>0</v>
      </c>
      <c r="Z39" s="606">
        <f t="shared" si="4"/>
        <v>0</v>
      </c>
      <c r="AA39" s="606">
        <f t="shared" si="5"/>
        <v>0</v>
      </c>
      <c r="AB39" s="413">
        <v>0</v>
      </c>
      <c r="AC39" s="305">
        <f t="shared" si="19"/>
        <v>0</v>
      </c>
      <c r="AY39" s="230"/>
      <c r="AZ39" s="154"/>
      <c r="BA39" s="154"/>
      <c r="BB39" s="153"/>
      <c r="BC39" s="153"/>
      <c r="BD39" s="314">
        <f t="shared" si="6"/>
        <v>0</v>
      </c>
      <c r="BE39" s="314">
        <f t="shared" si="7"/>
        <v>0</v>
      </c>
      <c r="BF39" s="314">
        <f t="shared" si="8"/>
        <v>0</v>
      </c>
      <c r="BG39" s="314">
        <f t="shared" si="9"/>
        <v>0</v>
      </c>
      <c r="BH39" s="314">
        <f t="shared" si="10"/>
        <v>0</v>
      </c>
      <c r="BI39" s="314">
        <f t="shared" si="11"/>
        <v>0</v>
      </c>
      <c r="BJ39" s="314">
        <f t="shared" si="12"/>
        <v>0</v>
      </c>
      <c r="BK39" s="314">
        <f t="shared" si="13"/>
        <v>0</v>
      </c>
      <c r="BL39" s="314">
        <f t="shared" si="14"/>
        <v>0</v>
      </c>
      <c r="BM39" s="314">
        <f t="shared" si="15"/>
        <v>0</v>
      </c>
      <c r="BN39" s="314">
        <f t="shared" si="16"/>
        <v>0</v>
      </c>
      <c r="BO39" s="314">
        <f t="shared" si="17"/>
        <v>0</v>
      </c>
      <c r="BP39" s="314">
        <f t="shared" si="18"/>
        <v>0</v>
      </c>
      <c r="BQ39" s="312">
        <f t="shared" si="20"/>
        <v>0</v>
      </c>
      <c r="BR39" s="312">
        <f t="shared" si="21"/>
        <v>0</v>
      </c>
      <c r="BS39" s="312">
        <f t="shared" si="22"/>
        <v>0</v>
      </c>
    </row>
    <row r="40" spans="1:71" x14ac:dyDescent="0.2">
      <c r="A40" s="915" t="s">
        <v>12</v>
      </c>
      <c r="B40" s="915"/>
      <c r="C40" s="474">
        <f>SUM(C13:C39)</f>
        <v>89008614.090000004</v>
      </c>
      <c r="D40" s="474">
        <f>SUM(D13:D39)</f>
        <v>7948093.4699999997</v>
      </c>
      <c r="E40" s="474">
        <f>SUM(E13:E39)</f>
        <v>0</v>
      </c>
      <c r="F40" s="474">
        <f t="shared" ref="F40:T40" si="23">SUM(F13:F39)</f>
        <v>0</v>
      </c>
      <c r="G40" s="474">
        <f t="shared" si="23"/>
        <v>0</v>
      </c>
      <c r="H40" s="474">
        <f t="shared" si="23"/>
        <v>0</v>
      </c>
      <c r="I40" s="474">
        <f t="shared" si="23"/>
        <v>6987833.75</v>
      </c>
      <c r="J40" s="474">
        <f t="shared" si="23"/>
        <v>960259.72</v>
      </c>
      <c r="K40" s="474">
        <f t="shared" si="23"/>
        <v>0</v>
      </c>
      <c r="L40" s="474">
        <f t="shared" si="23"/>
        <v>0</v>
      </c>
      <c r="M40" s="474">
        <f t="shared" si="23"/>
        <v>0</v>
      </c>
      <c r="N40" s="474">
        <f t="shared" si="23"/>
        <v>0</v>
      </c>
      <c r="O40" s="474">
        <f t="shared" si="23"/>
        <v>0</v>
      </c>
      <c r="P40" s="474">
        <f t="shared" si="23"/>
        <v>0</v>
      </c>
      <c r="Q40" s="474">
        <f t="shared" si="23"/>
        <v>0</v>
      </c>
      <c r="R40" s="474">
        <f t="shared" si="23"/>
        <v>0</v>
      </c>
      <c r="S40" s="474">
        <f t="shared" si="23"/>
        <v>0</v>
      </c>
      <c r="T40" s="474">
        <f t="shared" si="23"/>
        <v>0</v>
      </c>
      <c r="W40" s="904" t="s">
        <v>12</v>
      </c>
      <c r="X40" s="904"/>
      <c r="Y40" s="472">
        <f>SUM(Y13:Y39)</f>
        <v>89008614.090000004</v>
      </c>
      <c r="Z40" s="472">
        <f>SUM(Z13:Z39)</f>
        <v>960259.72</v>
      </c>
      <c r="AA40" s="472">
        <f>SUM(AA13:AA39)</f>
        <v>7948093.4699999997</v>
      </c>
      <c r="AB40" s="472">
        <f t="shared" ref="AB40:AC40" si="24">SUM(AB13:AB39)</f>
        <v>0</v>
      </c>
      <c r="AC40" s="472">
        <f t="shared" si="24"/>
        <v>81060520.620000005</v>
      </c>
      <c r="AY40" s="230"/>
      <c r="AZ40" s="154"/>
      <c r="BA40" s="154"/>
      <c r="BB40" s="153"/>
      <c r="BC40" s="153"/>
      <c r="BD40" s="472">
        <f>SUM(BD13:BD39)</f>
        <v>0</v>
      </c>
      <c r="BE40" s="472">
        <f t="shared" ref="BE40:BS40" si="25">SUM(BE13:BE39)</f>
        <v>0</v>
      </c>
      <c r="BF40" s="472">
        <f t="shared" si="25"/>
        <v>0</v>
      </c>
      <c r="BG40" s="472">
        <f t="shared" si="25"/>
        <v>0</v>
      </c>
      <c r="BH40" s="472">
        <f t="shared" si="25"/>
        <v>6987833.75</v>
      </c>
      <c r="BI40" s="472">
        <f t="shared" si="25"/>
        <v>7948093.4699999997</v>
      </c>
      <c r="BJ40" s="472">
        <f t="shared" si="25"/>
        <v>7948093.4699999997</v>
      </c>
      <c r="BK40" s="472">
        <f t="shared" si="25"/>
        <v>7948093.4699999997</v>
      </c>
      <c r="BL40" s="472">
        <f t="shared" si="25"/>
        <v>7948093.4699999997</v>
      </c>
      <c r="BM40" s="472">
        <f t="shared" si="25"/>
        <v>7948093.4699999997</v>
      </c>
      <c r="BN40" s="472">
        <f t="shared" si="25"/>
        <v>7948093.4699999997</v>
      </c>
      <c r="BO40" s="472">
        <f t="shared" si="25"/>
        <v>7948093.4699999997</v>
      </c>
      <c r="BP40" s="472">
        <f t="shared" si="25"/>
        <v>7948093.4699999997</v>
      </c>
      <c r="BQ40" s="472">
        <f t="shared" si="25"/>
        <v>7948093.4699999997</v>
      </c>
      <c r="BR40" s="472">
        <f t="shared" si="25"/>
        <v>7948093.4699999997</v>
      </c>
      <c r="BS40" s="472">
        <f t="shared" si="25"/>
        <v>7948093.4699999997</v>
      </c>
    </row>
    <row r="41" spans="1:71" x14ac:dyDescent="0.2">
      <c r="A41" s="916" t="s">
        <v>242</v>
      </c>
      <c r="B41" s="917"/>
      <c r="C41" s="917"/>
      <c r="D41" s="917"/>
      <c r="E41" s="917"/>
      <c r="F41" s="917"/>
      <c r="G41" s="917"/>
      <c r="H41" s="917"/>
      <c r="I41" s="917"/>
      <c r="J41" s="917"/>
      <c r="K41" s="917"/>
      <c r="L41" s="917"/>
      <c r="M41" s="917"/>
      <c r="N41" s="917"/>
      <c r="O41" s="917"/>
      <c r="P41" s="917"/>
      <c r="Q41" s="917"/>
      <c r="R41" s="917"/>
      <c r="S41" s="917"/>
      <c r="T41" s="917"/>
      <c r="W41" s="912" t="str">
        <f t="shared" ref="W41:W69" si="26">+A41</f>
        <v>3000 Servicios generales</v>
      </c>
      <c r="X41" s="913"/>
      <c r="Y41" s="913"/>
      <c r="Z41" s="913"/>
      <c r="AA41" s="913"/>
      <c r="AB41" s="913"/>
      <c r="AC41" s="914"/>
      <c r="AY41" s="230"/>
      <c r="AZ41" s="154"/>
      <c r="BA41" s="154"/>
      <c r="BB41" s="153"/>
      <c r="BC41" s="153"/>
      <c r="BD41" s="902"/>
      <c r="BE41" s="903"/>
      <c r="BF41" s="903"/>
      <c r="BG41" s="903"/>
      <c r="BH41" s="903"/>
      <c r="BI41" s="903"/>
      <c r="BJ41" s="903"/>
      <c r="BK41" s="903"/>
      <c r="BL41" s="903"/>
      <c r="BM41" s="903"/>
      <c r="BN41" s="903"/>
      <c r="BO41" s="903"/>
      <c r="BP41" s="903"/>
      <c r="BQ41" s="903"/>
      <c r="BR41" s="903"/>
      <c r="BS41" s="903"/>
    </row>
    <row r="42" spans="1:71" x14ac:dyDescent="0.2">
      <c r="A42" s="409">
        <v>31101</v>
      </c>
      <c r="B42" s="410" t="s">
        <v>54</v>
      </c>
      <c r="C42" s="49"/>
      <c r="D42" s="408">
        <f t="shared" ref="D42:D69" si="27">SUM(E42:T42)</f>
        <v>0</v>
      </c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W42" s="601">
        <f t="shared" si="26"/>
        <v>31101</v>
      </c>
      <c r="X42" s="602" t="str">
        <f t="shared" ref="X42:X69" si="28">+B42</f>
        <v>Servicio de energía eléctrica</v>
      </c>
      <c r="Y42" s="304">
        <f t="shared" ref="Y42:Y69" si="29">+C42</f>
        <v>0</v>
      </c>
      <c r="Z42" s="603">
        <f t="shared" ref="Z42:Z69" si="30">VLOOKUP(W42,$A$13:$BS$77,VLOOKUP($AC$7,$AY$2:$BA$17,2,0),0)</f>
        <v>0</v>
      </c>
      <c r="AA42" s="603">
        <f t="shared" ref="AA42:AA69" si="31">VLOOKUP(W42,$A$13:$BS$77,VLOOKUP($AC$7,$AY$2:$BA$17,3,0),0)</f>
        <v>0</v>
      </c>
      <c r="AB42" s="408">
        <v>0</v>
      </c>
      <c r="AC42" s="304">
        <f t="shared" ref="AC42:AC69" si="32">Y42-AA42-AB42</f>
        <v>0</v>
      </c>
      <c r="AY42" s="230"/>
      <c r="AZ42" s="154"/>
      <c r="BA42" s="154"/>
      <c r="BB42" s="153"/>
      <c r="BC42" s="153"/>
      <c r="BD42" s="312">
        <f t="shared" ref="BD42:BD69" si="33">E42</f>
        <v>0</v>
      </c>
      <c r="BE42" s="312">
        <f t="shared" ref="BE42:BE69" si="34">F42+BD42</f>
        <v>0</v>
      </c>
      <c r="BF42" s="312">
        <f t="shared" ref="BF42:BF69" si="35">G42+BE42</f>
        <v>0</v>
      </c>
      <c r="BG42" s="312">
        <f t="shared" ref="BG42:BG69" si="36">H42+BF42</f>
        <v>0</v>
      </c>
      <c r="BH42" s="312">
        <f t="shared" ref="BH42:BH69" si="37">I42+BG42</f>
        <v>0</v>
      </c>
      <c r="BI42" s="312">
        <f t="shared" ref="BI42:BI69" si="38">J42+BH42</f>
        <v>0</v>
      </c>
      <c r="BJ42" s="312">
        <f t="shared" ref="BJ42:BJ69" si="39">K42+BI42</f>
        <v>0</v>
      </c>
      <c r="BK42" s="312">
        <f t="shared" ref="BK42:BK69" si="40">L42+BJ42</f>
        <v>0</v>
      </c>
      <c r="BL42" s="312">
        <f t="shared" ref="BL42:BL69" si="41">M42+BK42</f>
        <v>0</v>
      </c>
      <c r="BM42" s="312">
        <f t="shared" ref="BM42:BM69" si="42">N42+BL42</f>
        <v>0</v>
      </c>
      <c r="BN42" s="312">
        <f t="shared" ref="BN42:BN69" si="43">O42+BM42</f>
        <v>0</v>
      </c>
      <c r="BO42" s="312">
        <f t="shared" ref="BO42:BO69" si="44">P42+BN42</f>
        <v>0</v>
      </c>
      <c r="BP42" s="312">
        <f t="shared" ref="BP42:BP69" si="45">Q42+BO42</f>
        <v>0</v>
      </c>
      <c r="BQ42" s="312">
        <f>R42+BP42</f>
        <v>0</v>
      </c>
      <c r="BR42" s="312">
        <f>S42+BQ42</f>
        <v>0</v>
      </c>
      <c r="BS42" s="312">
        <f>T42+BR42</f>
        <v>0</v>
      </c>
    </row>
    <row r="43" spans="1:71" x14ac:dyDescent="0.2">
      <c r="A43" s="409">
        <v>31201</v>
      </c>
      <c r="B43" s="410" t="s">
        <v>183</v>
      </c>
      <c r="C43" s="49"/>
      <c r="D43" s="408">
        <f t="shared" si="27"/>
        <v>0</v>
      </c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W43" s="601">
        <f t="shared" si="26"/>
        <v>31201</v>
      </c>
      <c r="X43" s="602" t="str">
        <f t="shared" si="28"/>
        <v>Servicio de gas</v>
      </c>
      <c r="Y43" s="304">
        <f t="shared" si="29"/>
        <v>0</v>
      </c>
      <c r="Z43" s="603">
        <f t="shared" si="30"/>
        <v>0</v>
      </c>
      <c r="AA43" s="603">
        <f t="shared" si="31"/>
        <v>0</v>
      </c>
      <c r="AB43" s="408">
        <v>0</v>
      </c>
      <c r="AC43" s="304">
        <f t="shared" si="32"/>
        <v>0</v>
      </c>
      <c r="AY43" s="230"/>
      <c r="AZ43" s="154"/>
      <c r="BA43" s="154"/>
      <c r="BB43" s="153"/>
      <c r="BC43" s="153"/>
      <c r="BD43" s="312">
        <f t="shared" si="33"/>
        <v>0</v>
      </c>
      <c r="BE43" s="312">
        <f t="shared" si="34"/>
        <v>0</v>
      </c>
      <c r="BF43" s="312">
        <f t="shared" si="35"/>
        <v>0</v>
      </c>
      <c r="BG43" s="312">
        <f t="shared" si="36"/>
        <v>0</v>
      </c>
      <c r="BH43" s="312">
        <f t="shared" si="37"/>
        <v>0</v>
      </c>
      <c r="BI43" s="312">
        <f t="shared" si="38"/>
        <v>0</v>
      </c>
      <c r="BJ43" s="312">
        <f t="shared" si="39"/>
        <v>0</v>
      </c>
      <c r="BK43" s="312">
        <f t="shared" si="40"/>
        <v>0</v>
      </c>
      <c r="BL43" s="312">
        <f t="shared" si="41"/>
        <v>0</v>
      </c>
      <c r="BM43" s="312">
        <f t="shared" si="42"/>
        <v>0</v>
      </c>
      <c r="BN43" s="312">
        <f t="shared" si="43"/>
        <v>0</v>
      </c>
      <c r="BO43" s="312">
        <f t="shared" si="44"/>
        <v>0</v>
      </c>
      <c r="BP43" s="312">
        <f t="shared" si="45"/>
        <v>0</v>
      </c>
      <c r="BQ43" s="312">
        <f t="shared" ref="BQ43:BQ69" si="46">R43+BP43</f>
        <v>0</v>
      </c>
      <c r="BR43" s="312">
        <f>S43+BQ43</f>
        <v>0</v>
      </c>
      <c r="BS43" s="312">
        <f>T43+BR43</f>
        <v>0</v>
      </c>
    </row>
    <row r="44" spans="1:71" x14ac:dyDescent="0.2">
      <c r="A44" s="409">
        <v>31301</v>
      </c>
      <c r="B44" s="410" t="s">
        <v>55</v>
      </c>
      <c r="C44" s="49"/>
      <c r="D44" s="408">
        <f t="shared" si="27"/>
        <v>0</v>
      </c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W44" s="601">
        <f t="shared" si="26"/>
        <v>31301</v>
      </c>
      <c r="X44" s="602" t="str">
        <f t="shared" si="28"/>
        <v>Servicio de agua</v>
      </c>
      <c r="Y44" s="304">
        <f t="shared" si="29"/>
        <v>0</v>
      </c>
      <c r="Z44" s="603">
        <f t="shared" si="30"/>
        <v>0</v>
      </c>
      <c r="AA44" s="603">
        <f t="shared" si="31"/>
        <v>0</v>
      </c>
      <c r="AB44" s="408">
        <v>0</v>
      </c>
      <c r="AC44" s="304">
        <f t="shared" si="32"/>
        <v>0</v>
      </c>
      <c r="AY44" s="230"/>
      <c r="AZ44" s="154"/>
      <c r="BA44" s="154"/>
      <c r="BB44" s="153"/>
      <c r="BC44" s="153"/>
      <c r="BD44" s="312">
        <f t="shared" si="33"/>
        <v>0</v>
      </c>
      <c r="BE44" s="312">
        <f t="shared" si="34"/>
        <v>0</v>
      </c>
      <c r="BF44" s="312">
        <f t="shared" si="35"/>
        <v>0</v>
      </c>
      <c r="BG44" s="312">
        <f t="shared" si="36"/>
        <v>0</v>
      </c>
      <c r="BH44" s="312">
        <f t="shared" si="37"/>
        <v>0</v>
      </c>
      <c r="BI44" s="312">
        <f t="shared" si="38"/>
        <v>0</v>
      </c>
      <c r="BJ44" s="312">
        <f t="shared" si="39"/>
        <v>0</v>
      </c>
      <c r="BK44" s="312">
        <f t="shared" si="40"/>
        <v>0</v>
      </c>
      <c r="BL44" s="312">
        <f t="shared" si="41"/>
        <v>0</v>
      </c>
      <c r="BM44" s="312">
        <f t="shared" si="42"/>
        <v>0</v>
      </c>
      <c r="BN44" s="312">
        <f t="shared" si="43"/>
        <v>0</v>
      </c>
      <c r="BO44" s="312">
        <f t="shared" si="44"/>
        <v>0</v>
      </c>
      <c r="BP44" s="312">
        <f t="shared" si="45"/>
        <v>0</v>
      </c>
      <c r="BQ44" s="312">
        <f t="shared" si="46"/>
        <v>0</v>
      </c>
      <c r="BR44" s="312">
        <f>S44+BQ44</f>
        <v>0</v>
      </c>
      <c r="BS44" s="312">
        <f>T44+BR44</f>
        <v>0</v>
      </c>
    </row>
    <row r="45" spans="1:71" x14ac:dyDescent="0.2">
      <c r="A45" s="409">
        <v>31401</v>
      </c>
      <c r="B45" s="410" t="s">
        <v>56</v>
      </c>
      <c r="C45" s="49"/>
      <c r="D45" s="408">
        <f t="shared" si="27"/>
        <v>0</v>
      </c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W45" s="601">
        <f t="shared" si="26"/>
        <v>31401</v>
      </c>
      <c r="X45" s="602" t="str">
        <f t="shared" si="28"/>
        <v>Servicio telefónico convencional</v>
      </c>
      <c r="Y45" s="304">
        <f t="shared" si="29"/>
        <v>0</v>
      </c>
      <c r="Z45" s="603">
        <f t="shared" si="30"/>
        <v>0</v>
      </c>
      <c r="AA45" s="603">
        <f t="shared" si="31"/>
        <v>0</v>
      </c>
      <c r="AB45" s="408">
        <v>0</v>
      </c>
      <c r="AC45" s="304">
        <f t="shared" si="32"/>
        <v>0</v>
      </c>
      <c r="AY45" s="230"/>
      <c r="AZ45" s="154"/>
      <c r="BA45" s="154"/>
      <c r="BB45" s="153"/>
      <c r="BC45" s="153"/>
      <c r="BD45" s="312">
        <f t="shared" si="33"/>
        <v>0</v>
      </c>
      <c r="BE45" s="312">
        <f t="shared" si="34"/>
        <v>0</v>
      </c>
      <c r="BF45" s="312">
        <f t="shared" si="35"/>
        <v>0</v>
      </c>
      <c r="BG45" s="312">
        <f t="shared" si="36"/>
        <v>0</v>
      </c>
      <c r="BH45" s="312">
        <f t="shared" si="37"/>
        <v>0</v>
      </c>
      <c r="BI45" s="312">
        <f t="shared" si="38"/>
        <v>0</v>
      </c>
      <c r="BJ45" s="312">
        <f t="shared" si="39"/>
        <v>0</v>
      </c>
      <c r="BK45" s="312">
        <f t="shared" si="40"/>
        <v>0</v>
      </c>
      <c r="BL45" s="312">
        <f t="shared" si="41"/>
        <v>0</v>
      </c>
      <c r="BM45" s="312">
        <f t="shared" si="42"/>
        <v>0</v>
      </c>
      <c r="BN45" s="312">
        <f t="shared" si="43"/>
        <v>0</v>
      </c>
      <c r="BO45" s="312">
        <f t="shared" si="44"/>
        <v>0</v>
      </c>
      <c r="BP45" s="312">
        <f t="shared" si="45"/>
        <v>0</v>
      </c>
      <c r="BQ45" s="312">
        <f t="shared" si="46"/>
        <v>0</v>
      </c>
      <c r="BR45" s="312">
        <f t="shared" ref="BR45:BR69" si="47">S45+BQ45</f>
        <v>0</v>
      </c>
      <c r="BS45" s="312">
        <f t="shared" ref="BS45:BS69" si="48">T45+BR45</f>
        <v>0</v>
      </c>
    </row>
    <row r="46" spans="1:71" x14ac:dyDescent="0.2">
      <c r="A46" s="409">
        <v>31601</v>
      </c>
      <c r="B46" s="410" t="s">
        <v>57</v>
      </c>
      <c r="C46" s="49"/>
      <c r="D46" s="408">
        <f t="shared" si="27"/>
        <v>0</v>
      </c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W46" s="601">
        <f t="shared" si="26"/>
        <v>31601</v>
      </c>
      <c r="X46" s="602" t="str">
        <f t="shared" si="28"/>
        <v>Servicio de radiolocalización</v>
      </c>
      <c r="Y46" s="304">
        <f t="shared" si="29"/>
        <v>0</v>
      </c>
      <c r="Z46" s="603">
        <f t="shared" si="30"/>
        <v>0</v>
      </c>
      <c r="AA46" s="603">
        <f t="shared" si="31"/>
        <v>0</v>
      </c>
      <c r="AB46" s="408">
        <v>0</v>
      </c>
      <c r="AC46" s="304">
        <f t="shared" si="32"/>
        <v>0</v>
      </c>
      <c r="AY46" s="230"/>
      <c r="AZ46" s="154"/>
      <c r="BA46" s="154"/>
      <c r="BB46" s="153"/>
      <c r="BC46" s="153"/>
      <c r="BD46" s="312">
        <f t="shared" si="33"/>
        <v>0</v>
      </c>
      <c r="BE46" s="312">
        <f t="shared" si="34"/>
        <v>0</v>
      </c>
      <c r="BF46" s="312">
        <f t="shared" si="35"/>
        <v>0</v>
      </c>
      <c r="BG46" s="312">
        <f t="shared" si="36"/>
        <v>0</v>
      </c>
      <c r="BH46" s="312">
        <f t="shared" si="37"/>
        <v>0</v>
      </c>
      <c r="BI46" s="312">
        <f t="shared" si="38"/>
        <v>0</v>
      </c>
      <c r="BJ46" s="312">
        <f t="shared" si="39"/>
        <v>0</v>
      </c>
      <c r="BK46" s="312">
        <f t="shared" si="40"/>
        <v>0</v>
      </c>
      <c r="BL46" s="312">
        <f t="shared" si="41"/>
        <v>0</v>
      </c>
      <c r="BM46" s="312">
        <f t="shared" si="42"/>
        <v>0</v>
      </c>
      <c r="BN46" s="312">
        <f t="shared" si="43"/>
        <v>0</v>
      </c>
      <c r="BO46" s="312">
        <f t="shared" si="44"/>
        <v>0</v>
      </c>
      <c r="BP46" s="312">
        <f t="shared" si="45"/>
        <v>0</v>
      </c>
      <c r="BQ46" s="312">
        <f t="shared" si="46"/>
        <v>0</v>
      </c>
      <c r="BR46" s="312">
        <f t="shared" si="47"/>
        <v>0</v>
      </c>
      <c r="BS46" s="312">
        <f t="shared" si="48"/>
        <v>0</v>
      </c>
    </row>
    <row r="47" spans="1:71" x14ac:dyDescent="0.2">
      <c r="A47" s="409">
        <v>31602</v>
      </c>
      <c r="B47" s="410" t="s">
        <v>39</v>
      </c>
      <c r="C47" s="49"/>
      <c r="D47" s="408">
        <f t="shared" si="27"/>
        <v>0</v>
      </c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W47" s="601">
        <f t="shared" si="26"/>
        <v>31602</v>
      </c>
      <c r="X47" s="602" t="str">
        <f t="shared" si="28"/>
        <v>Servicios de telecomunicaciones</v>
      </c>
      <c r="Y47" s="304">
        <f t="shared" si="29"/>
        <v>0</v>
      </c>
      <c r="Z47" s="603">
        <f t="shared" si="30"/>
        <v>0</v>
      </c>
      <c r="AA47" s="603">
        <f t="shared" si="31"/>
        <v>0</v>
      </c>
      <c r="AB47" s="408">
        <v>0</v>
      </c>
      <c r="AC47" s="304">
        <f t="shared" si="32"/>
        <v>0</v>
      </c>
      <c r="AY47" s="230"/>
      <c r="AZ47" s="154"/>
      <c r="BA47" s="154"/>
      <c r="BB47" s="153"/>
      <c r="BC47" s="153"/>
      <c r="BD47" s="312">
        <f t="shared" si="33"/>
        <v>0</v>
      </c>
      <c r="BE47" s="312">
        <f t="shared" si="34"/>
        <v>0</v>
      </c>
      <c r="BF47" s="312">
        <f t="shared" si="35"/>
        <v>0</v>
      </c>
      <c r="BG47" s="312">
        <f t="shared" si="36"/>
        <v>0</v>
      </c>
      <c r="BH47" s="312">
        <f t="shared" si="37"/>
        <v>0</v>
      </c>
      <c r="BI47" s="312">
        <f t="shared" si="38"/>
        <v>0</v>
      </c>
      <c r="BJ47" s="312">
        <f t="shared" si="39"/>
        <v>0</v>
      </c>
      <c r="BK47" s="312">
        <f t="shared" si="40"/>
        <v>0</v>
      </c>
      <c r="BL47" s="312">
        <f t="shared" si="41"/>
        <v>0</v>
      </c>
      <c r="BM47" s="312">
        <f t="shared" si="42"/>
        <v>0</v>
      </c>
      <c r="BN47" s="312">
        <f t="shared" si="43"/>
        <v>0</v>
      </c>
      <c r="BO47" s="312">
        <f t="shared" si="44"/>
        <v>0</v>
      </c>
      <c r="BP47" s="312">
        <f t="shared" si="45"/>
        <v>0</v>
      </c>
      <c r="BQ47" s="312">
        <f t="shared" si="46"/>
        <v>0</v>
      </c>
      <c r="BR47" s="312">
        <f t="shared" si="47"/>
        <v>0</v>
      </c>
      <c r="BS47" s="312">
        <f t="shared" si="48"/>
        <v>0</v>
      </c>
    </row>
    <row r="48" spans="1:71" x14ac:dyDescent="0.2">
      <c r="A48" s="409">
        <v>31603</v>
      </c>
      <c r="B48" s="410" t="s">
        <v>211</v>
      </c>
      <c r="C48" s="49"/>
      <c r="D48" s="408">
        <f t="shared" si="27"/>
        <v>0</v>
      </c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W48" s="601">
        <f t="shared" si="26"/>
        <v>31603</v>
      </c>
      <c r="X48" s="602" t="str">
        <f t="shared" si="28"/>
        <v>Servicios de internet</v>
      </c>
      <c r="Y48" s="304">
        <f t="shared" si="29"/>
        <v>0</v>
      </c>
      <c r="Z48" s="603">
        <f t="shared" si="30"/>
        <v>0</v>
      </c>
      <c r="AA48" s="603">
        <f t="shared" si="31"/>
        <v>0</v>
      </c>
      <c r="AB48" s="408">
        <v>0</v>
      </c>
      <c r="AC48" s="304">
        <f t="shared" si="32"/>
        <v>0</v>
      </c>
      <c r="AY48" s="230"/>
      <c r="AZ48" s="154"/>
      <c r="BA48" s="154"/>
      <c r="BB48" s="153"/>
      <c r="BC48" s="153"/>
      <c r="BD48" s="312">
        <f t="shared" si="33"/>
        <v>0</v>
      </c>
      <c r="BE48" s="312">
        <f t="shared" si="34"/>
        <v>0</v>
      </c>
      <c r="BF48" s="312">
        <f t="shared" si="35"/>
        <v>0</v>
      </c>
      <c r="BG48" s="312">
        <f t="shared" si="36"/>
        <v>0</v>
      </c>
      <c r="BH48" s="312">
        <f t="shared" si="37"/>
        <v>0</v>
      </c>
      <c r="BI48" s="312">
        <f t="shared" si="38"/>
        <v>0</v>
      </c>
      <c r="BJ48" s="312">
        <f t="shared" si="39"/>
        <v>0</v>
      </c>
      <c r="BK48" s="312">
        <f t="shared" si="40"/>
        <v>0</v>
      </c>
      <c r="BL48" s="312">
        <f t="shared" si="41"/>
        <v>0</v>
      </c>
      <c r="BM48" s="312">
        <f t="shared" si="42"/>
        <v>0</v>
      </c>
      <c r="BN48" s="312">
        <f t="shared" si="43"/>
        <v>0</v>
      </c>
      <c r="BO48" s="312">
        <f t="shared" si="44"/>
        <v>0</v>
      </c>
      <c r="BP48" s="312">
        <f t="shared" si="45"/>
        <v>0</v>
      </c>
      <c r="BQ48" s="312">
        <f t="shared" si="46"/>
        <v>0</v>
      </c>
      <c r="BR48" s="312">
        <f t="shared" si="47"/>
        <v>0</v>
      </c>
      <c r="BS48" s="312">
        <f t="shared" si="48"/>
        <v>0</v>
      </c>
    </row>
    <row r="49" spans="1:71" ht="22.5" x14ac:dyDescent="0.2">
      <c r="A49" s="409">
        <v>31701</v>
      </c>
      <c r="B49" s="410" t="s">
        <v>21</v>
      </c>
      <c r="C49" s="49"/>
      <c r="D49" s="408">
        <f t="shared" si="27"/>
        <v>0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W49" s="601">
        <f t="shared" si="26"/>
        <v>31701</v>
      </c>
      <c r="X49" s="602" t="str">
        <f t="shared" si="28"/>
        <v>Servicios de conducción de señales analógicas y digitales</v>
      </c>
      <c r="Y49" s="304">
        <f t="shared" si="29"/>
        <v>0</v>
      </c>
      <c r="Z49" s="603">
        <f t="shared" si="30"/>
        <v>0</v>
      </c>
      <c r="AA49" s="603">
        <f t="shared" si="31"/>
        <v>0</v>
      </c>
      <c r="AB49" s="408">
        <v>0</v>
      </c>
      <c r="AC49" s="304">
        <f t="shared" si="32"/>
        <v>0</v>
      </c>
      <c r="AY49" s="230"/>
      <c r="AZ49" s="154"/>
      <c r="BA49" s="154"/>
      <c r="BB49" s="153"/>
      <c r="BC49" s="153"/>
      <c r="BD49" s="312">
        <f t="shared" si="33"/>
        <v>0</v>
      </c>
      <c r="BE49" s="312">
        <f t="shared" si="34"/>
        <v>0</v>
      </c>
      <c r="BF49" s="312">
        <f t="shared" si="35"/>
        <v>0</v>
      </c>
      <c r="BG49" s="312">
        <f t="shared" si="36"/>
        <v>0</v>
      </c>
      <c r="BH49" s="312">
        <f t="shared" si="37"/>
        <v>0</v>
      </c>
      <c r="BI49" s="312">
        <f t="shared" si="38"/>
        <v>0</v>
      </c>
      <c r="BJ49" s="312">
        <f t="shared" si="39"/>
        <v>0</v>
      </c>
      <c r="BK49" s="312">
        <f t="shared" si="40"/>
        <v>0</v>
      </c>
      <c r="BL49" s="312">
        <f t="shared" si="41"/>
        <v>0</v>
      </c>
      <c r="BM49" s="312">
        <f t="shared" si="42"/>
        <v>0</v>
      </c>
      <c r="BN49" s="312">
        <f t="shared" si="43"/>
        <v>0</v>
      </c>
      <c r="BO49" s="312">
        <f t="shared" si="44"/>
        <v>0</v>
      </c>
      <c r="BP49" s="312">
        <f t="shared" si="45"/>
        <v>0</v>
      </c>
      <c r="BQ49" s="312">
        <f t="shared" si="46"/>
        <v>0</v>
      </c>
      <c r="BR49" s="312">
        <f t="shared" si="47"/>
        <v>0</v>
      </c>
      <c r="BS49" s="312">
        <f t="shared" si="48"/>
        <v>0</v>
      </c>
    </row>
    <row r="50" spans="1:71" x14ac:dyDescent="0.2">
      <c r="A50" s="409">
        <v>31801</v>
      </c>
      <c r="B50" s="410" t="s">
        <v>58</v>
      </c>
      <c r="C50" s="49"/>
      <c r="D50" s="408">
        <f t="shared" si="27"/>
        <v>0</v>
      </c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W50" s="601">
        <f t="shared" si="26"/>
        <v>31801</v>
      </c>
      <c r="X50" s="602" t="str">
        <f t="shared" si="28"/>
        <v>Servicio postal</v>
      </c>
      <c r="Y50" s="304">
        <f t="shared" si="29"/>
        <v>0</v>
      </c>
      <c r="Z50" s="603">
        <f t="shared" si="30"/>
        <v>0</v>
      </c>
      <c r="AA50" s="603">
        <f t="shared" si="31"/>
        <v>0</v>
      </c>
      <c r="AB50" s="408">
        <v>0</v>
      </c>
      <c r="AC50" s="304">
        <f t="shared" si="32"/>
        <v>0</v>
      </c>
      <c r="AY50" s="230"/>
      <c r="AZ50" s="154"/>
      <c r="BA50" s="154"/>
      <c r="BB50" s="153"/>
      <c r="BC50" s="153"/>
      <c r="BD50" s="312">
        <f t="shared" si="33"/>
        <v>0</v>
      </c>
      <c r="BE50" s="312">
        <f t="shared" si="34"/>
        <v>0</v>
      </c>
      <c r="BF50" s="312">
        <f t="shared" si="35"/>
        <v>0</v>
      </c>
      <c r="BG50" s="312">
        <f t="shared" si="36"/>
        <v>0</v>
      </c>
      <c r="BH50" s="312">
        <f t="shared" si="37"/>
        <v>0</v>
      </c>
      <c r="BI50" s="312">
        <f t="shared" si="38"/>
        <v>0</v>
      </c>
      <c r="BJ50" s="312">
        <f t="shared" si="39"/>
        <v>0</v>
      </c>
      <c r="BK50" s="312">
        <f t="shared" si="40"/>
        <v>0</v>
      </c>
      <c r="BL50" s="312">
        <f t="shared" si="41"/>
        <v>0</v>
      </c>
      <c r="BM50" s="312">
        <f t="shared" si="42"/>
        <v>0</v>
      </c>
      <c r="BN50" s="312">
        <f t="shared" si="43"/>
        <v>0</v>
      </c>
      <c r="BO50" s="312">
        <f t="shared" si="44"/>
        <v>0</v>
      </c>
      <c r="BP50" s="312">
        <f t="shared" si="45"/>
        <v>0</v>
      </c>
      <c r="BQ50" s="312">
        <f t="shared" si="46"/>
        <v>0</v>
      </c>
      <c r="BR50" s="312">
        <f t="shared" si="47"/>
        <v>0</v>
      </c>
      <c r="BS50" s="312">
        <f t="shared" si="48"/>
        <v>0</v>
      </c>
    </row>
    <row r="51" spans="1:71" x14ac:dyDescent="0.2">
      <c r="A51" s="306">
        <v>31901</v>
      </c>
      <c r="B51" s="307" t="s">
        <v>40</v>
      </c>
      <c r="C51" s="49"/>
      <c r="D51" s="304">
        <f t="shared" si="27"/>
        <v>0</v>
      </c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W51" s="601">
        <f t="shared" si="26"/>
        <v>31901</v>
      </c>
      <c r="X51" s="602" t="str">
        <f t="shared" si="28"/>
        <v>Servicios integrales de telecomunicación</v>
      </c>
      <c r="Y51" s="304">
        <f t="shared" si="29"/>
        <v>0</v>
      </c>
      <c r="Z51" s="603">
        <f t="shared" si="30"/>
        <v>0</v>
      </c>
      <c r="AA51" s="603">
        <f t="shared" si="31"/>
        <v>0</v>
      </c>
      <c r="AB51" s="408">
        <v>0</v>
      </c>
      <c r="AC51" s="304">
        <f t="shared" si="32"/>
        <v>0</v>
      </c>
      <c r="AY51" s="230"/>
      <c r="AZ51" s="154"/>
      <c r="BA51" s="154"/>
      <c r="BB51" s="153"/>
      <c r="BC51" s="153"/>
      <c r="BD51" s="312">
        <f t="shared" si="33"/>
        <v>0</v>
      </c>
      <c r="BE51" s="312">
        <f t="shared" si="34"/>
        <v>0</v>
      </c>
      <c r="BF51" s="312">
        <f t="shared" si="35"/>
        <v>0</v>
      </c>
      <c r="BG51" s="312">
        <f t="shared" si="36"/>
        <v>0</v>
      </c>
      <c r="BH51" s="312">
        <f t="shared" si="37"/>
        <v>0</v>
      </c>
      <c r="BI51" s="312">
        <f t="shared" si="38"/>
        <v>0</v>
      </c>
      <c r="BJ51" s="312">
        <f t="shared" si="39"/>
        <v>0</v>
      </c>
      <c r="BK51" s="312">
        <f t="shared" si="40"/>
        <v>0</v>
      </c>
      <c r="BL51" s="312">
        <f t="shared" si="41"/>
        <v>0</v>
      </c>
      <c r="BM51" s="312">
        <f t="shared" si="42"/>
        <v>0</v>
      </c>
      <c r="BN51" s="312">
        <f t="shared" si="43"/>
        <v>0</v>
      </c>
      <c r="BO51" s="312">
        <f t="shared" si="44"/>
        <v>0</v>
      </c>
      <c r="BP51" s="312">
        <f t="shared" si="45"/>
        <v>0</v>
      </c>
      <c r="BQ51" s="312">
        <f t="shared" si="46"/>
        <v>0</v>
      </c>
      <c r="BR51" s="312">
        <f t="shared" si="47"/>
        <v>0</v>
      </c>
      <c r="BS51" s="312">
        <f t="shared" si="48"/>
        <v>0</v>
      </c>
    </row>
    <row r="52" spans="1:71" ht="22.5" x14ac:dyDescent="0.2">
      <c r="A52" s="306">
        <v>31904</v>
      </c>
      <c r="B52" s="307" t="s">
        <v>163</v>
      </c>
      <c r="C52" s="49"/>
      <c r="D52" s="304">
        <f t="shared" si="27"/>
        <v>0</v>
      </c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W52" s="601">
        <f t="shared" si="26"/>
        <v>31904</v>
      </c>
      <c r="X52" s="602" t="str">
        <f t="shared" si="28"/>
        <v>Servicios integrales de infraestructura de cómputo</v>
      </c>
      <c r="Y52" s="304">
        <f t="shared" si="29"/>
        <v>0</v>
      </c>
      <c r="Z52" s="603">
        <f t="shared" si="30"/>
        <v>0</v>
      </c>
      <c r="AA52" s="603">
        <f t="shared" si="31"/>
        <v>0</v>
      </c>
      <c r="AB52" s="408">
        <v>0</v>
      </c>
      <c r="AC52" s="304">
        <f t="shared" si="32"/>
        <v>0</v>
      </c>
      <c r="AY52" s="230"/>
      <c r="AZ52" s="154"/>
      <c r="BA52" s="154"/>
      <c r="BB52" s="153"/>
      <c r="BC52" s="153"/>
      <c r="BD52" s="312">
        <f t="shared" si="33"/>
        <v>0</v>
      </c>
      <c r="BE52" s="312">
        <f t="shared" si="34"/>
        <v>0</v>
      </c>
      <c r="BF52" s="312">
        <f t="shared" si="35"/>
        <v>0</v>
      </c>
      <c r="BG52" s="312">
        <f t="shared" si="36"/>
        <v>0</v>
      </c>
      <c r="BH52" s="312">
        <f t="shared" si="37"/>
        <v>0</v>
      </c>
      <c r="BI52" s="312">
        <f t="shared" si="38"/>
        <v>0</v>
      </c>
      <c r="BJ52" s="312">
        <f t="shared" si="39"/>
        <v>0</v>
      </c>
      <c r="BK52" s="312">
        <f t="shared" si="40"/>
        <v>0</v>
      </c>
      <c r="BL52" s="312">
        <f t="shared" si="41"/>
        <v>0</v>
      </c>
      <c r="BM52" s="312">
        <f t="shared" si="42"/>
        <v>0</v>
      </c>
      <c r="BN52" s="312">
        <f t="shared" si="43"/>
        <v>0</v>
      </c>
      <c r="BO52" s="312">
        <f t="shared" si="44"/>
        <v>0</v>
      </c>
      <c r="BP52" s="312">
        <f t="shared" si="45"/>
        <v>0</v>
      </c>
      <c r="BQ52" s="312">
        <f t="shared" si="46"/>
        <v>0</v>
      </c>
      <c r="BR52" s="312">
        <f t="shared" si="47"/>
        <v>0</v>
      </c>
      <c r="BS52" s="312">
        <f t="shared" si="48"/>
        <v>0</v>
      </c>
    </row>
    <row r="53" spans="1:71" x14ac:dyDescent="0.2">
      <c r="A53" s="306">
        <v>32301</v>
      </c>
      <c r="B53" s="307" t="s">
        <v>38</v>
      </c>
      <c r="C53" s="49"/>
      <c r="D53" s="304">
        <f t="shared" si="27"/>
        <v>0</v>
      </c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W53" s="601">
        <f t="shared" si="26"/>
        <v>32301</v>
      </c>
      <c r="X53" s="602" t="str">
        <f t="shared" si="28"/>
        <v>Arrendamiento de equipo y bienes informáticos</v>
      </c>
      <c r="Y53" s="304">
        <f t="shared" si="29"/>
        <v>0</v>
      </c>
      <c r="Z53" s="603">
        <f t="shared" si="30"/>
        <v>0</v>
      </c>
      <c r="AA53" s="603">
        <f t="shared" si="31"/>
        <v>0</v>
      </c>
      <c r="AB53" s="408">
        <v>0</v>
      </c>
      <c r="AC53" s="304">
        <f t="shared" si="32"/>
        <v>0</v>
      </c>
      <c r="AY53" s="230"/>
      <c r="AZ53" s="154"/>
      <c r="BA53" s="154"/>
      <c r="BB53" s="153"/>
      <c r="BC53" s="153"/>
      <c r="BD53" s="312">
        <f t="shared" si="33"/>
        <v>0</v>
      </c>
      <c r="BE53" s="312">
        <f t="shared" si="34"/>
        <v>0</v>
      </c>
      <c r="BF53" s="312">
        <f t="shared" si="35"/>
        <v>0</v>
      </c>
      <c r="BG53" s="312">
        <f t="shared" si="36"/>
        <v>0</v>
      </c>
      <c r="BH53" s="312">
        <f t="shared" si="37"/>
        <v>0</v>
      </c>
      <c r="BI53" s="312">
        <f t="shared" si="38"/>
        <v>0</v>
      </c>
      <c r="BJ53" s="312">
        <f t="shared" si="39"/>
        <v>0</v>
      </c>
      <c r="BK53" s="312">
        <f t="shared" si="40"/>
        <v>0</v>
      </c>
      <c r="BL53" s="312">
        <f t="shared" si="41"/>
        <v>0</v>
      </c>
      <c r="BM53" s="312">
        <f t="shared" si="42"/>
        <v>0</v>
      </c>
      <c r="BN53" s="312">
        <f t="shared" si="43"/>
        <v>0</v>
      </c>
      <c r="BO53" s="312">
        <f t="shared" si="44"/>
        <v>0</v>
      </c>
      <c r="BP53" s="312">
        <f t="shared" si="45"/>
        <v>0</v>
      </c>
      <c r="BQ53" s="312">
        <f t="shared" si="46"/>
        <v>0</v>
      </c>
      <c r="BR53" s="312">
        <f t="shared" si="47"/>
        <v>0</v>
      </c>
      <c r="BS53" s="312">
        <f t="shared" si="48"/>
        <v>0</v>
      </c>
    </row>
    <row r="54" spans="1:71" ht="22.5" x14ac:dyDescent="0.2">
      <c r="A54" s="306">
        <v>32401</v>
      </c>
      <c r="B54" s="307" t="s">
        <v>68</v>
      </c>
      <c r="C54" s="49"/>
      <c r="D54" s="304">
        <f t="shared" si="27"/>
        <v>0</v>
      </c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W54" s="601">
        <f t="shared" si="26"/>
        <v>32401</v>
      </c>
      <c r="X54" s="602" t="str">
        <f t="shared" si="28"/>
        <v>Arrendamiento de equipo e instrumental médico y de laboratorio</v>
      </c>
      <c r="Y54" s="304">
        <f t="shared" si="29"/>
        <v>0</v>
      </c>
      <c r="Z54" s="603">
        <f t="shared" si="30"/>
        <v>0</v>
      </c>
      <c r="AA54" s="603">
        <f t="shared" si="31"/>
        <v>0</v>
      </c>
      <c r="AB54" s="408">
        <v>0</v>
      </c>
      <c r="AC54" s="304">
        <f t="shared" si="32"/>
        <v>0</v>
      </c>
      <c r="AY54" s="230"/>
      <c r="AZ54" s="154"/>
      <c r="BA54" s="154"/>
      <c r="BB54" s="153"/>
      <c r="BC54" s="153"/>
      <c r="BD54" s="312">
        <f t="shared" si="33"/>
        <v>0</v>
      </c>
      <c r="BE54" s="312">
        <f t="shared" si="34"/>
        <v>0</v>
      </c>
      <c r="BF54" s="312">
        <f t="shared" si="35"/>
        <v>0</v>
      </c>
      <c r="BG54" s="312">
        <f t="shared" si="36"/>
        <v>0</v>
      </c>
      <c r="BH54" s="312">
        <f t="shared" si="37"/>
        <v>0</v>
      </c>
      <c r="BI54" s="312">
        <f t="shared" si="38"/>
        <v>0</v>
      </c>
      <c r="BJ54" s="312">
        <f t="shared" si="39"/>
        <v>0</v>
      </c>
      <c r="BK54" s="312">
        <f t="shared" si="40"/>
        <v>0</v>
      </c>
      <c r="BL54" s="312">
        <f t="shared" si="41"/>
        <v>0</v>
      </c>
      <c r="BM54" s="312">
        <f t="shared" si="42"/>
        <v>0</v>
      </c>
      <c r="BN54" s="312">
        <f t="shared" si="43"/>
        <v>0</v>
      </c>
      <c r="BO54" s="312">
        <f t="shared" si="44"/>
        <v>0</v>
      </c>
      <c r="BP54" s="312">
        <f t="shared" si="45"/>
        <v>0</v>
      </c>
      <c r="BQ54" s="312">
        <f t="shared" si="46"/>
        <v>0</v>
      </c>
      <c r="BR54" s="312">
        <f t="shared" si="47"/>
        <v>0</v>
      </c>
      <c r="BS54" s="312">
        <f t="shared" si="48"/>
        <v>0</v>
      </c>
    </row>
    <row r="55" spans="1:71" x14ac:dyDescent="0.2">
      <c r="A55" s="306">
        <v>32601</v>
      </c>
      <c r="B55" s="307" t="s">
        <v>59</v>
      </c>
      <c r="C55" s="49"/>
      <c r="D55" s="304">
        <f t="shared" si="27"/>
        <v>0</v>
      </c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W55" s="601">
        <f t="shared" si="26"/>
        <v>32601</v>
      </c>
      <c r="X55" s="602" t="str">
        <f t="shared" si="28"/>
        <v>Arrendamiento de maquinaria y equipo</v>
      </c>
      <c r="Y55" s="304">
        <f t="shared" si="29"/>
        <v>0</v>
      </c>
      <c r="Z55" s="603">
        <f t="shared" si="30"/>
        <v>0</v>
      </c>
      <c r="AA55" s="603">
        <f t="shared" si="31"/>
        <v>0</v>
      </c>
      <c r="AB55" s="408">
        <v>0</v>
      </c>
      <c r="AC55" s="304">
        <f t="shared" si="32"/>
        <v>0</v>
      </c>
      <c r="AY55" s="153"/>
      <c r="AZ55" s="154"/>
      <c r="BA55" s="154"/>
      <c r="BB55" s="153"/>
      <c r="BC55" s="153"/>
      <c r="BD55" s="312">
        <f t="shared" si="33"/>
        <v>0</v>
      </c>
      <c r="BE55" s="312">
        <f t="shared" si="34"/>
        <v>0</v>
      </c>
      <c r="BF55" s="312">
        <f t="shared" si="35"/>
        <v>0</v>
      </c>
      <c r="BG55" s="312">
        <f t="shared" si="36"/>
        <v>0</v>
      </c>
      <c r="BH55" s="312">
        <f t="shared" si="37"/>
        <v>0</v>
      </c>
      <c r="BI55" s="312">
        <f t="shared" si="38"/>
        <v>0</v>
      </c>
      <c r="BJ55" s="312">
        <f t="shared" si="39"/>
        <v>0</v>
      </c>
      <c r="BK55" s="312">
        <f t="shared" si="40"/>
        <v>0</v>
      </c>
      <c r="BL55" s="312">
        <f t="shared" si="41"/>
        <v>0</v>
      </c>
      <c r="BM55" s="312">
        <f t="shared" si="42"/>
        <v>0</v>
      </c>
      <c r="BN55" s="312">
        <f t="shared" si="43"/>
        <v>0</v>
      </c>
      <c r="BO55" s="312">
        <f t="shared" si="44"/>
        <v>0</v>
      </c>
      <c r="BP55" s="312">
        <f t="shared" si="45"/>
        <v>0</v>
      </c>
      <c r="BQ55" s="312">
        <f t="shared" si="46"/>
        <v>0</v>
      </c>
      <c r="BR55" s="312">
        <f t="shared" si="47"/>
        <v>0</v>
      </c>
      <c r="BS55" s="312">
        <f t="shared" si="48"/>
        <v>0</v>
      </c>
    </row>
    <row r="56" spans="1:71" ht="45" x14ac:dyDescent="0.2">
      <c r="A56" s="306">
        <v>33603</v>
      </c>
      <c r="B56" s="307" t="s">
        <v>173</v>
      </c>
      <c r="C56" s="49"/>
      <c r="D56" s="304">
        <f t="shared" si="27"/>
        <v>0</v>
      </c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W56" s="601">
        <f t="shared" si="26"/>
        <v>33603</v>
      </c>
      <c r="X56" s="602" t="str">
        <f t="shared" si="28"/>
        <v>Impresiones de documentos oficiales para la prestación de servicios públicos, identificación, formatos administrativos y fiscales, formas valoradas, certificados y títulos</v>
      </c>
      <c r="Y56" s="304">
        <f t="shared" si="29"/>
        <v>0</v>
      </c>
      <c r="Z56" s="603">
        <f t="shared" si="30"/>
        <v>0</v>
      </c>
      <c r="AA56" s="603">
        <f t="shared" si="31"/>
        <v>0</v>
      </c>
      <c r="AB56" s="408">
        <v>0</v>
      </c>
      <c r="AC56" s="304">
        <f t="shared" si="32"/>
        <v>0</v>
      </c>
      <c r="AY56" s="153"/>
      <c r="AZ56" s="154"/>
      <c r="BA56" s="154"/>
      <c r="BB56" s="153"/>
      <c r="BC56" s="153"/>
      <c r="BD56" s="312">
        <f t="shared" si="33"/>
        <v>0</v>
      </c>
      <c r="BE56" s="312">
        <f t="shared" si="34"/>
        <v>0</v>
      </c>
      <c r="BF56" s="312">
        <f t="shared" si="35"/>
        <v>0</v>
      </c>
      <c r="BG56" s="312">
        <f t="shared" si="36"/>
        <v>0</v>
      </c>
      <c r="BH56" s="312">
        <f t="shared" si="37"/>
        <v>0</v>
      </c>
      <c r="BI56" s="312">
        <f t="shared" si="38"/>
        <v>0</v>
      </c>
      <c r="BJ56" s="312">
        <f t="shared" si="39"/>
        <v>0</v>
      </c>
      <c r="BK56" s="312">
        <f t="shared" si="40"/>
        <v>0</v>
      </c>
      <c r="BL56" s="312">
        <f t="shared" si="41"/>
        <v>0</v>
      </c>
      <c r="BM56" s="312">
        <f t="shared" si="42"/>
        <v>0</v>
      </c>
      <c r="BN56" s="312">
        <f t="shared" si="43"/>
        <v>0</v>
      </c>
      <c r="BO56" s="312">
        <f t="shared" si="44"/>
        <v>0</v>
      </c>
      <c r="BP56" s="312">
        <f t="shared" si="45"/>
        <v>0</v>
      </c>
      <c r="BQ56" s="312">
        <f t="shared" si="46"/>
        <v>0</v>
      </c>
      <c r="BR56" s="312">
        <f t="shared" si="47"/>
        <v>0</v>
      </c>
      <c r="BS56" s="312">
        <f t="shared" si="48"/>
        <v>0</v>
      </c>
    </row>
    <row r="57" spans="1:71" ht="33.75" x14ac:dyDescent="0.2">
      <c r="A57" s="306">
        <v>33604</v>
      </c>
      <c r="B57" s="307" t="s">
        <v>22</v>
      </c>
      <c r="C57" s="49"/>
      <c r="D57" s="304">
        <f t="shared" si="27"/>
        <v>0</v>
      </c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W57" s="601">
        <f t="shared" si="26"/>
        <v>33604</v>
      </c>
      <c r="X57" s="602" t="str">
        <f t="shared" si="28"/>
        <v>Impresión y elaboración de material informativo derivado de la operación y administración de las dependencias y entidades</v>
      </c>
      <c r="Y57" s="304">
        <f t="shared" si="29"/>
        <v>0</v>
      </c>
      <c r="Z57" s="603">
        <f t="shared" si="30"/>
        <v>0</v>
      </c>
      <c r="AA57" s="603">
        <f t="shared" si="31"/>
        <v>0</v>
      </c>
      <c r="AB57" s="408">
        <v>0</v>
      </c>
      <c r="AC57" s="304">
        <f t="shared" si="32"/>
        <v>0</v>
      </c>
      <c r="AY57" s="153"/>
      <c r="AZ57" s="154"/>
      <c r="BA57" s="154"/>
      <c r="BB57" s="153"/>
      <c r="BC57" s="153"/>
      <c r="BD57" s="312">
        <f t="shared" si="33"/>
        <v>0</v>
      </c>
      <c r="BE57" s="312">
        <f t="shared" si="34"/>
        <v>0</v>
      </c>
      <c r="BF57" s="312">
        <f t="shared" si="35"/>
        <v>0</v>
      </c>
      <c r="BG57" s="312">
        <f t="shared" si="36"/>
        <v>0</v>
      </c>
      <c r="BH57" s="312">
        <f t="shared" si="37"/>
        <v>0</v>
      </c>
      <c r="BI57" s="312">
        <f t="shared" si="38"/>
        <v>0</v>
      </c>
      <c r="BJ57" s="312">
        <f t="shared" si="39"/>
        <v>0</v>
      </c>
      <c r="BK57" s="312">
        <f t="shared" si="40"/>
        <v>0</v>
      </c>
      <c r="BL57" s="312">
        <f t="shared" si="41"/>
        <v>0</v>
      </c>
      <c r="BM57" s="312">
        <f t="shared" si="42"/>
        <v>0</v>
      </c>
      <c r="BN57" s="312">
        <f t="shared" si="43"/>
        <v>0</v>
      </c>
      <c r="BO57" s="312">
        <f t="shared" si="44"/>
        <v>0</v>
      </c>
      <c r="BP57" s="312">
        <f t="shared" si="45"/>
        <v>0</v>
      </c>
      <c r="BQ57" s="312">
        <f t="shared" si="46"/>
        <v>0</v>
      </c>
      <c r="BR57" s="312">
        <f t="shared" si="47"/>
        <v>0</v>
      </c>
      <c r="BS57" s="312">
        <f t="shared" si="48"/>
        <v>0</v>
      </c>
    </row>
    <row r="58" spans="1:71" x14ac:dyDescent="0.2">
      <c r="A58" s="306">
        <v>33801</v>
      </c>
      <c r="B58" s="307" t="s">
        <v>60</v>
      </c>
      <c r="C58" s="49">
        <v>100492536.28999999</v>
      </c>
      <c r="D58" s="304">
        <f t="shared" si="27"/>
        <v>0</v>
      </c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W58" s="601">
        <f t="shared" si="26"/>
        <v>33801</v>
      </c>
      <c r="X58" s="602" t="str">
        <f t="shared" si="28"/>
        <v>Servicios de vigilancia</v>
      </c>
      <c r="Y58" s="304">
        <f t="shared" si="29"/>
        <v>100492536.28999999</v>
      </c>
      <c r="Z58" s="603">
        <f t="shared" si="30"/>
        <v>0</v>
      </c>
      <c r="AA58" s="603">
        <f t="shared" si="31"/>
        <v>0</v>
      </c>
      <c r="AB58" s="408">
        <v>0</v>
      </c>
      <c r="AC58" s="304">
        <f t="shared" si="32"/>
        <v>100492536.28999999</v>
      </c>
      <c r="AY58" s="153"/>
      <c r="AZ58" s="154"/>
      <c r="BA58" s="154"/>
      <c r="BB58" s="153"/>
      <c r="BC58" s="153"/>
      <c r="BD58" s="312">
        <f t="shared" si="33"/>
        <v>0</v>
      </c>
      <c r="BE58" s="312">
        <f t="shared" si="34"/>
        <v>0</v>
      </c>
      <c r="BF58" s="312">
        <f t="shared" si="35"/>
        <v>0</v>
      </c>
      <c r="BG58" s="312">
        <f t="shared" si="36"/>
        <v>0</v>
      </c>
      <c r="BH58" s="312">
        <f t="shared" si="37"/>
        <v>0</v>
      </c>
      <c r="BI58" s="312">
        <f t="shared" si="38"/>
        <v>0</v>
      </c>
      <c r="BJ58" s="312">
        <f t="shared" si="39"/>
        <v>0</v>
      </c>
      <c r="BK58" s="312">
        <f t="shared" si="40"/>
        <v>0</v>
      </c>
      <c r="BL58" s="312">
        <f t="shared" si="41"/>
        <v>0</v>
      </c>
      <c r="BM58" s="312">
        <f t="shared" si="42"/>
        <v>0</v>
      </c>
      <c r="BN58" s="312">
        <f t="shared" si="43"/>
        <v>0</v>
      </c>
      <c r="BO58" s="312">
        <f t="shared" si="44"/>
        <v>0</v>
      </c>
      <c r="BP58" s="312">
        <f t="shared" si="45"/>
        <v>0</v>
      </c>
      <c r="BQ58" s="312">
        <f t="shared" si="46"/>
        <v>0</v>
      </c>
      <c r="BR58" s="312">
        <f t="shared" si="47"/>
        <v>0</v>
      </c>
      <c r="BS58" s="312">
        <f t="shared" si="48"/>
        <v>0</v>
      </c>
    </row>
    <row r="59" spans="1:71" x14ac:dyDescent="0.2">
      <c r="A59" s="308">
        <v>33901</v>
      </c>
      <c r="B59" s="307" t="s">
        <v>23</v>
      </c>
      <c r="C59" s="49"/>
      <c r="D59" s="304">
        <f t="shared" si="27"/>
        <v>0</v>
      </c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W59" s="601">
        <f t="shared" si="26"/>
        <v>33901</v>
      </c>
      <c r="X59" s="602" t="str">
        <f t="shared" si="28"/>
        <v>Subcontratación de servicios con terceros</v>
      </c>
      <c r="Y59" s="304">
        <f t="shared" si="29"/>
        <v>0</v>
      </c>
      <c r="Z59" s="603">
        <f t="shared" si="30"/>
        <v>0</v>
      </c>
      <c r="AA59" s="603">
        <f t="shared" si="31"/>
        <v>0</v>
      </c>
      <c r="AB59" s="408">
        <v>0</v>
      </c>
      <c r="AC59" s="304">
        <f t="shared" si="32"/>
        <v>0</v>
      </c>
      <c r="AY59" s="153"/>
      <c r="AZ59" s="154"/>
      <c r="BA59" s="154"/>
      <c r="BB59" s="153"/>
      <c r="BC59" s="153"/>
      <c r="BD59" s="312">
        <f t="shared" si="33"/>
        <v>0</v>
      </c>
      <c r="BE59" s="312">
        <f t="shared" si="34"/>
        <v>0</v>
      </c>
      <c r="BF59" s="312">
        <f t="shared" si="35"/>
        <v>0</v>
      </c>
      <c r="BG59" s="312">
        <f t="shared" si="36"/>
        <v>0</v>
      </c>
      <c r="BH59" s="312">
        <f t="shared" si="37"/>
        <v>0</v>
      </c>
      <c r="BI59" s="312">
        <f t="shared" si="38"/>
        <v>0</v>
      </c>
      <c r="BJ59" s="312">
        <f t="shared" si="39"/>
        <v>0</v>
      </c>
      <c r="BK59" s="312">
        <f t="shared" si="40"/>
        <v>0</v>
      </c>
      <c r="BL59" s="312">
        <f t="shared" si="41"/>
        <v>0</v>
      </c>
      <c r="BM59" s="312">
        <f t="shared" si="42"/>
        <v>0</v>
      </c>
      <c r="BN59" s="312">
        <f t="shared" si="43"/>
        <v>0</v>
      </c>
      <c r="BO59" s="312">
        <f t="shared" si="44"/>
        <v>0</v>
      </c>
      <c r="BP59" s="312">
        <f t="shared" si="45"/>
        <v>0</v>
      </c>
      <c r="BQ59" s="312">
        <f t="shared" si="46"/>
        <v>0</v>
      </c>
      <c r="BR59" s="312">
        <f t="shared" si="47"/>
        <v>0</v>
      </c>
      <c r="BS59" s="312">
        <f t="shared" si="48"/>
        <v>0</v>
      </c>
    </row>
    <row r="60" spans="1:71" x14ac:dyDescent="0.2">
      <c r="A60" s="308">
        <v>33903</v>
      </c>
      <c r="B60" s="307" t="s">
        <v>164</v>
      </c>
      <c r="C60" s="49">
        <v>295640109.81999999</v>
      </c>
      <c r="D60" s="304">
        <f t="shared" si="27"/>
        <v>76018813.599999994</v>
      </c>
      <c r="E60" s="49"/>
      <c r="F60" s="49"/>
      <c r="G60" s="49"/>
      <c r="H60" s="49">
        <v>7486640</v>
      </c>
      <c r="I60" s="49">
        <v>18013158.600000001</v>
      </c>
      <c r="J60" s="49">
        <v>50519015</v>
      </c>
      <c r="K60" s="49"/>
      <c r="L60" s="49"/>
      <c r="M60" s="49"/>
      <c r="N60" s="49"/>
      <c r="O60" s="49"/>
      <c r="P60" s="49"/>
      <c r="Q60" s="49"/>
      <c r="R60" s="49"/>
      <c r="S60" s="49"/>
      <c r="T60" s="49"/>
      <c r="W60" s="601">
        <f t="shared" si="26"/>
        <v>33903</v>
      </c>
      <c r="X60" s="602" t="str">
        <f t="shared" si="28"/>
        <v>Servicios integrales</v>
      </c>
      <c r="Y60" s="304">
        <f t="shared" si="29"/>
        <v>295640109.81999999</v>
      </c>
      <c r="Z60" s="603">
        <f t="shared" si="30"/>
        <v>50519015</v>
      </c>
      <c r="AA60" s="603">
        <f t="shared" si="31"/>
        <v>76018813.599999994</v>
      </c>
      <c r="AB60" s="408">
        <v>0</v>
      </c>
      <c r="AC60" s="304">
        <f t="shared" si="32"/>
        <v>219621296.22</v>
      </c>
      <c r="AY60" s="153"/>
      <c r="AZ60" s="154"/>
      <c r="BA60" s="154"/>
      <c r="BB60" s="153"/>
      <c r="BC60" s="153"/>
      <c r="BD60" s="312">
        <f t="shared" si="33"/>
        <v>0</v>
      </c>
      <c r="BE60" s="312">
        <f t="shared" si="34"/>
        <v>0</v>
      </c>
      <c r="BF60" s="312">
        <f t="shared" si="35"/>
        <v>0</v>
      </c>
      <c r="BG60" s="312">
        <f t="shared" si="36"/>
        <v>7486640</v>
      </c>
      <c r="BH60" s="312">
        <f t="shared" si="37"/>
        <v>25499798.600000001</v>
      </c>
      <c r="BI60" s="312">
        <f t="shared" si="38"/>
        <v>76018813.599999994</v>
      </c>
      <c r="BJ60" s="312">
        <f t="shared" si="39"/>
        <v>76018813.599999994</v>
      </c>
      <c r="BK60" s="312">
        <f t="shared" si="40"/>
        <v>76018813.599999994</v>
      </c>
      <c r="BL60" s="312">
        <f t="shared" si="41"/>
        <v>76018813.599999994</v>
      </c>
      <c r="BM60" s="312">
        <f t="shared" si="42"/>
        <v>76018813.599999994</v>
      </c>
      <c r="BN60" s="312">
        <f t="shared" si="43"/>
        <v>76018813.599999994</v>
      </c>
      <c r="BO60" s="312">
        <f t="shared" si="44"/>
        <v>76018813.599999994</v>
      </c>
      <c r="BP60" s="312">
        <f t="shared" si="45"/>
        <v>76018813.599999994</v>
      </c>
      <c r="BQ60" s="312">
        <f t="shared" si="46"/>
        <v>76018813.599999994</v>
      </c>
      <c r="BR60" s="312">
        <f t="shared" si="47"/>
        <v>76018813.599999994</v>
      </c>
      <c r="BS60" s="312">
        <f t="shared" si="48"/>
        <v>76018813.599999994</v>
      </c>
    </row>
    <row r="61" spans="1:71" x14ac:dyDescent="0.2">
      <c r="A61" s="306">
        <v>34501</v>
      </c>
      <c r="B61" s="307" t="s">
        <v>61</v>
      </c>
      <c r="C61" s="49"/>
      <c r="D61" s="304">
        <f t="shared" si="27"/>
        <v>0</v>
      </c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W61" s="601">
        <f t="shared" si="26"/>
        <v>34501</v>
      </c>
      <c r="X61" s="602" t="str">
        <f t="shared" si="28"/>
        <v>Seguros de bienes patrimoniales</v>
      </c>
      <c r="Y61" s="304">
        <f t="shared" si="29"/>
        <v>0</v>
      </c>
      <c r="Z61" s="603">
        <f t="shared" si="30"/>
        <v>0</v>
      </c>
      <c r="AA61" s="603">
        <f t="shared" si="31"/>
        <v>0</v>
      </c>
      <c r="AB61" s="408">
        <v>0</v>
      </c>
      <c r="AC61" s="304">
        <f t="shared" si="32"/>
        <v>0</v>
      </c>
      <c r="AY61" s="153"/>
      <c r="AZ61" s="154"/>
      <c r="BA61" s="154"/>
      <c r="BB61" s="153"/>
      <c r="BC61" s="153"/>
      <c r="BD61" s="312">
        <f t="shared" si="33"/>
        <v>0</v>
      </c>
      <c r="BE61" s="312">
        <f t="shared" si="34"/>
        <v>0</v>
      </c>
      <c r="BF61" s="312">
        <f t="shared" si="35"/>
        <v>0</v>
      </c>
      <c r="BG61" s="312">
        <f t="shared" si="36"/>
        <v>0</v>
      </c>
      <c r="BH61" s="312">
        <f t="shared" si="37"/>
        <v>0</v>
      </c>
      <c r="BI61" s="312">
        <f t="shared" si="38"/>
        <v>0</v>
      </c>
      <c r="BJ61" s="312">
        <f t="shared" si="39"/>
        <v>0</v>
      </c>
      <c r="BK61" s="312">
        <f t="shared" si="40"/>
        <v>0</v>
      </c>
      <c r="BL61" s="312">
        <f t="shared" si="41"/>
        <v>0</v>
      </c>
      <c r="BM61" s="312">
        <f t="shared" si="42"/>
        <v>0</v>
      </c>
      <c r="BN61" s="312">
        <f t="shared" si="43"/>
        <v>0</v>
      </c>
      <c r="BO61" s="312">
        <f t="shared" si="44"/>
        <v>0</v>
      </c>
      <c r="BP61" s="312">
        <f t="shared" si="45"/>
        <v>0</v>
      </c>
      <c r="BQ61" s="312">
        <f t="shared" si="46"/>
        <v>0</v>
      </c>
      <c r="BR61" s="312">
        <f t="shared" si="47"/>
        <v>0</v>
      </c>
      <c r="BS61" s="312">
        <f t="shared" si="48"/>
        <v>0</v>
      </c>
    </row>
    <row r="62" spans="1:71" ht="22.5" x14ac:dyDescent="0.2">
      <c r="A62" s="306">
        <v>35102</v>
      </c>
      <c r="B62" s="307" t="s">
        <v>179</v>
      </c>
      <c r="C62" s="49"/>
      <c r="D62" s="304">
        <f t="shared" si="27"/>
        <v>0</v>
      </c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W62" s="601">
        <f t="shared" si="26"/>
        <v>35102</v>
      </c>
      <c r="X62" s="602" t="str">
        <f t="shared" si="28"/>
        <v>Mantenimiento y conservación de inmuebles para la prestación de servicios públicos</v>
      </c>
      <c r="Y62" s="304">
        <f t="shared" si="29"/>
        <v>0</v>
      </c>
      <c r="Z62" s="603">
        <f t="shared" si="30"/>
        <v>0</v>
      </c>
      <c r="AA62" s="603">
        <f t="shared" si="31"/>
        <v>0</v>
      </c>
      <c r="AB62" s="408">
        <v>0</v>
      </c>
      <c r="AC62" s="304">
        <f t="shared" si="32"/>
        <v>0</v>
      </c>
      <c r="AY62" s="153"/>
      <c r="AZ62" s="154"/>
      <c r="BA62" s="154"/>
      <c r="BB62" s="153"/>
      <c r="BC62" s="153"/>
      <c r="BD62" s="312">
        <f t="shared" si="33"/>
        <v>0</v>
      </c>
      <c r="BE62" s="312">
        <f t="shared" si="34"/>
        <v>0</v>
      </c>
      <c r="BF62" s="312">
        <f t="shared" si="35"/>
        <v>0</v>
      </c>
      <c r="BG62" s="312">
        <f t="shared" si="36"/>
        <v>0</v>
      </c>
      <c r="BH62" s="312">
        <f t="shared" si="37"/>
        <v>0</v>
      </c>
      <c r="BI62" s="312">
        <f t="shared" si="38"/>
        <v>0</v>
      </c>
      <c r="BJ62" s="312">
        <f t="shared" si="39"/>
        <v>0</v>
      </c>
      <c r="BK62" s="312">
        <f t="shared" si="40"/>
        <v>0</v>
      </c>
      <c r="BL62" s="312">
        <f t="shared" si="41"/>
        <v>0</v>
      </c>
      <c r="BM62" s="312">
        <f t="shared" si="42"/>
        <v>0</v>
      </c>
      <c r="BN62" s="312">
        <f t="shared" si="43"/>
        <v>0</v>
      </c>
      <c r="BO62" s="312">
        <f t="shared" si="44"/>
        <v>0</v>
      </c>
      <c r="BP62" s="312">
        <f t="shared" si="45"/>
        <v>0</v>
      </c>
      <c r="BQ62" s="312">
        <f t="shared" si="46"/>
        <v>0</v>
      </c>
      <c r="BR62" s="312">
        <f t="shared" si="47"/>
        <v>0</v>
      </c>
      <c r="BS62" s="312">
        <f t="shared" si="48"/>
        <v>0</v>
      </c>
    </row>
    <row r="63" spans="1:71" ht="22.5" x14ac:dyDescent="0.2">
      <c r="A63" s="306">
        <v>35201</v>
      </c>
      <c r="B63" s="307" t="s">
        <v>63</v>
      </c>
      <c r="C63" s="49"/>
      <c r="D63" s="304">
        <f t="shared" si="27"/>
        <v>0</v>
      </c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W63" s="601">
        <f t="shared" si="26"/>
        <v>35201</v>
      </c>
      <c r="X63" s="602" t="str">
        <f t="shared" si="28"/>
        <v>Mantenimiento y conservación de mobiliario y equipo de administración</v>
      </c>
      <c r="Y63" s="304">
        <f t="shared" si="29"/>
        <v>0</v>
      </c>
      <c r="Z63" s="603">
        <f t="shared" si="30"/>
        <v>0</v>
      </c>
      <c r="AA63" s="603">
        <f t="shared" si="31"/>
        <v>0</v>
      </c>
      <c r="AB63" s="408">
        <v>0</v>
      </c>
      <c r="AC63" s="304">
        <f t="shared" si="32"/>
        <v>0</v>
      </c>
      <c r="AY63" s="153"/>
      <c r="AZ63" s="154"/>
      <c r="BA63" s="154"/>
      <c r="BB63" s="153"/>
      <c r="BC63" s="153"/>
      <c r="BD63" s="312">
        <f t="shared" si="33"/>
        <v>0</v>
      </c>
      <c r="BE63" s="312">
        <f t="shared" si="34"/>
        <v>0</v>
      </c>
      <c r="BF63" s="312">
        <f t="shared" si="35"/>
        <v>0</v>
      </c>
      <c r="BG63" s="312">
        <f t="shared" si="36"/>
        <v>0</v>
      </c>
      <c r="BH63" s="312">
        <f t="shared" si="37"/>
        <v>0</v>
      </c>
      <c r="BI63" s="312">
        <f t="shared" si="38"/>
        <v>0</v>
      </c>
      <c r="BJ63" s="312">
        <f t="shared" si="39"/>
        <v>0</v>
      </c>
      <c r="BK63" s="312">
        <f t="shared" si="40"/>
        <v>0</v>
      </c>
      <c r="BL63" s="312">
        <f t="shared" si="41"/>
        <v>0</v>
      </c>
      <c r="BM63" s="312">
        <f t="shared" si="42"/>
        <v>0</v>
      </c>
      <c r="BN63" s="312">
        <f t="shared" si="43"/>
        <v>0</v>
      </c>
      <c r="BO63" s="312">
        <f t="shared" si="44"/>
        <v>0</v>
      </c>
      <c r="BP63" s="312">
        <f t="shared" si="45"/>
        <v>0</v>
      </c>
      <c r="BQ63" s="312">
        <f t="shared" si="46"/>
        <v>0</v>
      </c>
      <c r="BR63" s="312">
        <f t="shared" si="47"/>
        <v>0</v>
      </c>
      <c r="BS63" s="312">
        <f t="shared" si="48"/>
        <v>0</v>
      </c>
    </row>
    <row r="64" spans="1:71" ht="22.5" x14ac:dyDescent="0.2">
      <c r="A64" s="306">
        <v>35301</v>
      </c>
      <c r="B64" s="307" t="s">
        <v>24</v>
      </c>
      <c r="C64" s="49"/>
      <c r="D64" s="304">
        <f t="shared" si="27"/>
        <v>0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W64" s="601">
        <f t="shared" si="26"/>
        <v>35301</v>
      </c>
      <c r="X64" s="602" t="str">
        <f t="shared" si="28"/>
        <v>Mantenimiento y conservación de bienes informáticos</v>
      </c>
      <c r="Y64" s="304">
        <f t="shared" si="29"/>
        <v>0</v>
      </c>
      <c r="Z64" s="603">
        <f t="shared" si="30"/>
        <v>0</v>
      </c>
      <c r="AA64" s="603">
        <f t="shared" si="31"/>
        <v>0</v>
      </c>
      <c r="AB64" s="408">
        <v>0</v>
      </c>
      <c r="AC64" s="304">
        <f t="shared" si="32"/>
        <v>0</v>
      </c>
      <c r="AY64" s="153"/>
      <c r="AZ64" s="154"/>
      <c r="BA64" s="154"/>
      <c r="BB64" s="153"/>
      <c r="BC64" s="153"/>
      <c r="BD64" s="312">
        <f t="shared" si="33"/>
        <v>0</v>
      </c>
      <c r="BE64" s="312">
        <f t="shared" si="34"/>
        <v>0</v>
      </c>
      <c r="BF64" s="312">
        <f t="shared" si="35"/>
        <v>0</v>
      </c>
      <c r="BG64" s="312">
        <f t="shared" si="36"/>
        <v>0</v>
      </c>
      <c r="BH64" s="312">
        <f t="shared" si="37"/>
        <v>0</v>
      </c>
      <c r="BI64" s="312">
        <f t="shared" si="38"/>
        <v>0</v>
      </c>
      <c r="BJ64" s="312">
        <f t="shared" si="39"/>
        <v>0</v>
      </c>
      <c r="BK64" s="312">
        <f t="shared" si="40"/>
        <v>0</v>
      </c>
      <c r="BL64" s="312">
        <f t="shared" si="41"/>
        <v>0</v>
      </c>
      <c r="BM64" s="312">
        <f t="shared" si="42"/>
        <v>0</v>
      </c>
      <c r="BN64" s="312">
        <f t="shared" si="43"/>
        <v>0</v>
      </c>
      <c r="BO64" s="312">
        <f t="shared" si="44"/>
        <v>0</v>
      </c>
      <c r="BP64" s="312">
        <f t="shared" si="45"/>
        <v>0</v>
      </c>
      <c r="BQ64" s="312">
        <f t="shared" si="46"/>
        <v>0</v>
      </c>
      <c r="BR64" s="312">
        <f t="shared" si="47"/>
        <v>0</v>
      </c>
      <c r="BS64" s="312">
        <f t="shared" si="48"/>
        <v>0</v>
      </c>
    </row>
    <row r="65" spans="1:71" ht="22.5" x14ac:dyDescent="0.2">
      <c r="A65" s="306">
        <v>35401</v>
      </c>
      <c r="B65" s="307" t="s">
        <v>36</v>
      </c>
      <c r="C65" s="49">
        <v>232875906.03</v>
      </c>
      <c r="D65" s="304">
        <f t="shared" si="27"/>
        <v>53518263.75</v>
      </c>
      <c r="E65" s="49"/>
      <c r="F65" s="49"/>
      <c r="G65" s="49"/>
      <c r="H65" s="49">
        <v>18244984.600000001</v>
      </c>
      <c r="I65" s="49">
        <v>13487151.800000001</v>
      </c>
      <c r="J65" s="49">
        <v>21786127.350000001</v>
      </c>
      <c r="K65" s="49"/>
      <c r="L65" s="49"/>
      <c r="M65" s="49"/>
      <c r="N65" s="49"/>
      <c r="O65" s="49"/>
      <c r="P65" s="49"/>
      <c r="Q65" s="49"/>
      <c r="R65" s="49"/>
      <c r="S65" s="49"/>
      <c r="T65" s="49"/>
      <c r="W65" s="601">
        <f t="shared" si="26"/>
        <v>35401</v>
      </c>
      <c r="X65" s="602" t="str">
        <f t="shared" si="28"/>
        <v>Instalación, reparación y mantenimiento de equipo e instrumental médico y de laboratorio</v>
      </c>
      <c r="Y65" s="304">
        <f t="shared" si="29"/>
        <v>232875906.03</v>
      </c>
      <c r="Z65" s="603">
        <f t="shared" si="30"/>
        <v>21786127.350000001</v>
      </c>
      <c r="AA65" s="603">
        <f t="shared" si="31"/>
        <v>53518263.75</v>
      </c>
      <c r="AB65" s="408">
        <v>0</v>
      </c>
      <c r="AC65" s="304">
        <f t="shared" si="32"/>
        <v>179357642.28</v>
      </c>
      <c r="AY65" s="153"/>
      <c r="AZ65" s="154"/>
      <c r="BA65" s="154"/>
      <c r="BB65" s="153"/>
      <c r="BC65" s="153"/>
      <c r="BD65" s="312">
        <f t="shared" si="33"/>
        <v>0</v>
      </c>
      <c r="BE65" s="312">
        <f t="shared" si="34"/>
        <v>0</v>
      </c>
      <c r="BF65" s="312">
        <f t="shared" si="35"/>
        <v>0</v>
      </c>
      <c r="BG65" s="312">
        <f t="shared" si="36"/>
        <v>18244984.600000001</v>
      </c>
      <c r="BH65" s="312">
        <f t="shared" si="37"/>
        <v>31732136.400000002</v>
      </c>
      <c r="BI65" s="312">
        <f t="shared" si="38"/>
        <v>53518263.75</v>
      </c>
      <c r="BJ65" s="312">
        <f t="shared" si="39"/>
        <v>53518263.75</v>
      </c>
      <c r="BK65" s="312">
        <f t="shared" si="40"/>
        <v>53518263.75</v>
      </c>
      <c r="BL65" s="312">
        <f t="shared" si="41"/>
        <v>53518263.75</v>
      </c>
      <c r="BM65" s="312">
        <f t="shared" si="42"/>
        <v>53518263.75</v>
      </c>
      <c r="BN65" s="312">
        <f t="shared" si="43"/>
        <v>53518263.75</v>
      </c>
      <c r="BO65" s="312">
        <f t="shared" si="44"/>
        <v>53518263.75</v>
      </c>
      <c r="BP65" s="312">
        <f t="shared" si="45"/>
        <v>53518263.75</v>
      </c>
      <c r="BQ65" s="312">
        <f t="shared" si="46"/>
        <v>53518263.75</v>
      </c>
      <c r="BR65" s="312">
        <f t="shared" si="47"/>
        <v>53518263.75</v>
      </c>
      <c r="BS65" s="312">
        <f t="shared" si="48"/>
        <v>53518263.75</v>
      </c>
    </row>
    <row r="66" spans="1:71" ht="22.5" x14ac:dyDescent="0.2">
      <c r="A66" s="306">
        <v>35501</v>
      </c>
      <c r="B66" s="307" t="s">
        <v>37</v>
      </c>
      <c r="C66" s="49"/>
      <c r="D66" s="304">
        <f t="shared" si="27"/>
        <v>0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W66" s="601">
        <f t="shared" si="26"/>
        <v>35501</v>
      </c>
      <c r="X66" s="602" t="str">
        <f t="shared" si="28"/>
        <v>Mantenimiento y conservación de vehículos terrestres, aéreos, marítimos, lacustres y fluviales</v>
      </c>
      <c r="Y66" s="304">
        <f t="shared" si="29"/>
        <v>0</v>
      </c>
      <c r="Z66" s="603">
        <f t="shared" si="30"/>
        <v>0</v>
      </c>
      <c r="AA66" s="603">
        <f t="shared" si="31"/>
        <v>0</v>
      </c>
      <c r="AB66" s="408">
        <v>0</v>
      </c>
      <c r="AC66" s="304">
        <f t="shared" si="32"/>
        <v>0</v>
      </c>
      <c r="AY66" s="153"/>
      <c r="AZ66" s="154"/>
      <c r="BA66" s="154"/>
      <c r="BB66" s="153"/>
      <c r="BC66" s="153"/>
      <c r="BD66" s="312">
        <f t="shared" si="33"/>
        <v>0</v>
      </c>
      <c r="BE66" s="312">
        <f t="shared" si="34"/>
        <v>0</v>
      </c>
      <c r="BF66" s="312">
        <f t="shared" si="35"/>
        <v>0</v>
      </c>
      <c r="BG66" s="312">
        <f t="shared" si="36"/>
        <v>0</v>
      </c>
      <c r="BH66" s="312">
        <f t="shared" si="37"/>
        <v>0</v>
      </c>
      <c r="BI66" s="312">
        <f t="shared" si="38"/>
        <v>0</v>
      </c>
      <c r="BJ66" s="312">
        <f t="shared" si="39"/>
        <v>0</v>
      </c>
      <c r="BK66" s="312">
        <f t="shared" si="40"/>
        <v>0</v>
      </c>
      <c r="BL66" s="312">
        <f t="shared" si="41"/>
        <v>0</v>
      </c>
      <c r="BM66" s="312">
        <f t="shared" si="42"/>
        <v>0</v>
      </c>
      <c r="BN66" s="312">
        <f t="shared" si="43"/>
        <v>0</v>
      </c>
      <c r="BO66" s="312">
        <f t="shared" si="44"/>
        <v>0</v>
      </c>
      <c r="BP66" s="312">
        <f t="shared" si="45"/>
        <v>0</v>
      </c>
      <c r="BQ66" s="312">
        <f t="shared" si="46"/>
        <v>0</v>
      </c>
      <c r="BR66" s="312">
        <f t="shared" si="47"/>
        <v>0</v>
      </c>
      <c r="BS66" s="312">
        <f t="shared" si="48"/>
        <v>0</v>
      </c>
    </row>
    <row r="67" spans="1:71" ht="22.5" x14ac:dyDescent="0.2">
      <c r="A67" s="306">
        <v>35701</v>
      </c>
      <c r="B67" s="307" t="s">
        <v>25</v>
      </c>
      <c r="C67" s="49">
        <v>20646466.16</v>
      </c>
      <c r="D67" s="304">
        <f t="shared" si="27"/>
        <v>0</v>
      </c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W67" s="601">
        <f t="shared" si="26"/>
        <v>35701</v>
      </c>
      <c r="X67" s="602" t="str">
        <f t="shared" si="28"/>
        <v>Mantenimiento y conservación de maquinaria y equipo</v>
      </c>
      <c r="Y67" s="304">
        <f t="shared" si="29"/>
        <v>20646466.16</v>
      </c>
      <c r="Z67" s="603">
        <f t="shared" si="30"/>
        <v>0</v>
      </c>
      <c r="AA67" s="603">
        <f t="shared" si="31"/>
        <v>0</v>
      </c>
      <c r="AB67" s="408">
        <v>0</v>
      </c>
      <c r="AC67" s="304">
        <f t="shared" si="32"/>
        <v>20646466.16</v>
      </c>
      <c r="AY67" s="153"/>
      <c r="AZ67" s="154"/>
      <c r="BA67" s="154"/>
      <c r="BB67" s="153"/>
      <c r="BC67" s="153"/>
      <c r="BD67" s="312">
        <f t="shared" si="33"/>
        <v>0</v>
      </c>
      <c r="BE67" s="312">
        <f t="shared" si="34"/>
        <v>0</v>
      </c>
      <c r="BF67" s="312">
        <f t="shared" si="35"/>
        <v>0</v>
      </c>
      <c r="BG67" s="312">
        <f t="shared" si="36"/>
        <v>0</v>
      </c>
      <c r="BH67" s="312">
        <f t="shared" si="37"/>
        <v>0</v>
      </c>
      <c r="BI67" s="312">
        <f t="shared" si="38"/>
        <v>0</v>
      </c>
      <c r="BJ67" s="312">
        <f t="shared" si="39"/>
        <v>0</v>
      </c>
      <c r="BK67" s="312">
        <f t="shared" si="40"/>
        <v>0</v>
      </c>
      <c r="BL67" s="312">
        <f t="shared" si="41"/>
        <v>0</v>
      </c>
      <c r="BM67" s="312">
        <f t="shared" si="42"/>
        <v>0</v>
      </c>
      <c r="BN67" s="312">
        <f t="shared" si="43"/>
        <v>0</v>
      </c>
      <c r="BO67" s="312">
        <f t="shared" si="44"/>
        <v>0</v>
      </c>
      <c r="BP67" s="312">
        <f t="shared" si="45"/>
        <v>0</v>
      </c>
      <c r="BQ67" s="312">
        <f t="shared" si="46"/>
        <v>0</v>
      </c>
      <c r="BR67" s="312">
        <f t="shared" si="47"/>
        <v>0</v>
      </c>
      <c r="BS67" s="312">
        <f t="shared" si="48"/>
        <v>0</v>
      </c>
    </row>
    <row r="68" spans="1:71" x14ac:dyDescent="0.2">
      <c r="A68" s="306">
        <v>35801</v>
      </c>
      <c r="B68" s="307" t="s">
        <v>64</v>
      </c>
      <c r="C68" s="49">
        <v>156965345.21000001</v>
      </c>
      <c r="D68" s="304">
        <f t="shared" si="27"/>
        <v>76871374.560000002</v>
      </c>
      <c r="E68" s="49"/>
      <c r="F68" s="49"/>
      <c r="G68" s="49"/>
      <c r="H68" s="49">
        <v>27614183.670000002</v>
      </c>
      <c r="I68" s="49">
        <v>23811737.73</v>
      </c>
      <c r="J68" s="49">
        <v>25445453.16</v>
      </c>
      <c r="K68" s="49"/>
      <c r="L68" s="49"/>
      <c r="M68" s="49"/>
      <c r="N68" s="49"/>
      <c r="O68" s="49"/>
      <c r="P68" s="49"/>
      <c r="Q68" s="49"/>
      <c r="R68" s="49"/>
      <c r="S68" s="49"/>
      <c r="T68" s="49"/>
      <c r="W68" s="601">
        <f t="shared" si="26"/>
        <v>35801</v>
      </c>
      <c r="X68" s="602" t="str">
        <f t="shared" si="28"/>
        <v>Servicios de lavandería, limpieza e higiene</v>
      </c>
      <c r="Y68" s="304">
        <f t="shared" si="29"/>
        <v>156965345.21000001</v>
      </c>
      <c r="Z68" s="603">
        <f t="shared" si="30"/>
        <v>25445453.16</v>
      </c>
      <c r="AA68" s="603">
        <f t="shared" si="31"/>
        <v>76871374.560000002</v>
      </c>
      <c r="AB68" s="408">
        <v>0</v>
      </c>
      <c r="AC68" s="304">
        <f t="shared" si="32"/>
        <v>80093970.650000006</v>
      </c>
      <c r="AY68" s="153"/>
      <c r="AZ68" s="154"/>
      <c r="BA68" s="154"/>
      <c r="BB68" s="153"/>
      <c r="BC68" s="153"/>
      <c r="BD68" s="312">
        <f t="shared" si="33"/>
        <v>0</v>
      </c>
      <c r="BE68" s="312">
        <f t="shared" si="34"/>
        <v>0</v>
      </c>
      <c r="BF68" s="312">
        <f t="shared" si="35"/>
        <v>0</v>
      </c>
      <c r="BG68" s="312">
        <f t="shared" si="36"/>
        <v>27614183.670000002</v>
      </c>
      <c r="BH68" s="312">
        <f t="shared" si="37"/>
        <v>51425921.400000006</v>
      </c>
      <c r="BI68" s="312">
        <f t="shared" si="38"/>
        <v>76871374.560000002</v>
      </c>
      <c r="BJ68" s="312">
        <f t="shared" si="39"/>
        <v>76871374.560000002</v>
      </c>
      <c r="BK68" s="312">
        <f t="shared" si="40"/>
        <v>76871374.560000002</v>
      </c>
      <c r="BL68" s="312">
        <f t="shared" si="41"/>
        <v>76871374.560000002</v>
      </c>
      <c r="BM68" s="312">
        <f t="shared" si="42"/>
        <v>76871374.560000002</v>
      </c>
      <c r="BN68" s="312">
        <f t="shared" si="43"/>
        <v>76871374.560000002</v>
      </c>
      <c r="BO68" s="312">
        <f t="shared" si="44"/>
        <v>76871374.560000002</v>
      </c>
      <c r="BP68" s="312">
        <f t="shared" si="45"/>
        <v>76871374.560000002</v>
      </c>
      <c r="BQ68" s="312">
        <f t="shared" si="46"/>
        <v>76871374.560000002</v>
      </c>
      <c r="BR68" s="312">
        <f t="shared" si="47"/>
        <v>76871374.560000002</v>
      </c>
      <c r="BS68" s="312">
        <f t="shared" si="48"/>
        <v>76871374.560000002</v>
      </c>
    </row>
    <row r="69" spans="1:71" x14ac:dyDescent="0.2">
      <c r="A69" s="309">
        <v>35901</v>
      </c>
      <c r="B69" s="310" t="s">
        <v>69</v>
      </c>
      <c r="C69" s="69"/>
      <c r="D69" s="305">
        <f t="shared" si="27"/>
        <v>0</v>
      </c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W69" s="604">
        <f t="shared" si="26"/>
        <v>35901</v>
      </c>
      <c r="X69" s="605" t="str">
        <f t="shared" si="28"/>
        <v>Servicios de jardinería y fumigación</v>
      </c>
      <c r="Y69" s="305">
        <f t="shared" si="29"/>
        <v>0</v>
      </c>
      <c r="Z69" s="606">
        <f t="shared" si="30"/>
        <v>0</v>
      </c>
      <c r="AA69" s="606">
        <f t="shared" si="31"/>
        <v>0</v>
      </c>
      <c r="AB69" s="413">
        <v>0</v>
      </c>
      <c r="AC69" s="305">
        <f t="shared" si="32"/>
        <v>0</v>
      </c>
      <c r="AY69" s="153"/>
      <c r="AZ69" s="154"/>
      <c r="BA69" s="154"/>
      <c r="BB69" s="153"/>
      <c r="BC69" s="153"/>
      <c r="BD69" s="314">
        <f t="shared" si="33"/>
        <v>0</v>
      </c>
      <c r="BE69" s="314">
        <f t="shared" si="34"/>
        <v>0</v>
      </c>
      <c r="BF69" s="314">
        <f t="shared" si="35"/>
        <v>0</v>
      </c>
      <c r="BG69" s="314">
        <f t="shared" si="36"/>
        <v>0</v>
      </c>
      <c r="BH69" s="314">
        <f t="shared" si="37"/>
        <v>0</v>
      </c>
      <c r="BI69" s="314">
        <f t="shared" si="38"/>
        <v>0</v>
      </c>
      <c r="BJ69" s="314">
        <f t="shared" si="39"/>
        <v>0</v>
      </c>
      <c r="BK69" s="314">
        <f t="shared" si="40"/>
        <v>0</v>
      </c>
      <c r="BL69" s="314">
        <f t="shared" si="41"/>
        <v>0</v>
      </c>
      <c r="BM69" s="314">
        <f t="shared" si="42"/>
        <v>0</v>
      </c>
      <c r="BN69" s="314">
        <f t="shared" si="43"/>
        <v>0</v>
      </c>
      <c r="BO69" s="314">
        <f t="shared" si="44"/>
        <v>0</v>
      </c>
      <c r="BP69" s="314">
        <f t="shared" si="45"/>
        <v>0</v>
      </c>
      <c r="BQ69" s="312">
        <f t="shared" si="46"/>
        <v>0</v>
      </c>
      <c r="BR69" s="312">
        <f t="shared" si="47"/>
        <v>0</v>
      </c>
      <c r="BS69" s="312">
        <f t="shared" si="48"/>
        <v>0</v>
      </c>
    </row>
    <row r="70" spans="1:71" x14ac:dyDescent="0.2">
      <c r="A70" s="904" t="s">
        <v>12</v>
      </c>
      <c r="B70" s="904"/>
      <c r="C70" s="472">
        <f t="shared" ref="C70:T70" si="49">SUM(C42:C69)</f>
        <v>806620363.50999999</v>
      </c>
      <c r="D70" s="472">
        <f t="shared" si="49"/>
        <v>206408451.91</v>
      </c>
      <c r="E70" s="472">
        <f t="shared" si="49"/>
        <v>0</v>
      </c>
      <c r="F70" s="472">
        <f t="shared" si="49"/>
        <v>0</v>
      </c>
      <c r="G70" s="472">
        <f t="shared" si="49"/>
        <v>0</v>
      </c>
      <c r="H70" s="472">
        <f t="shared" si="49"/>
        <v>53345808.270000003</v>
      </c>
      <c r="I70" s="472">
        <f t="shared" si="49"/>
        <v>55312048.130000003</v>
      </c>
      <c r="J70" s="472">
        <f t="shared" si="49"/>
        <v>97750595.50999999</v>
      </c>
      <c r="K70" s="472">
        <f t="shared" si="49"/>
        <v>0</v>
      </c>
      <c r="L70" s="472">
        <f t="shared" si="49"/>
        <v>0</v>
      </c>
      <c r="M70" s="472">
        <f t="shared" si="49"/>
        <v>0</v>
      </c>
      <c r="N70" s="472">
        <f t="shared" si="49"/>
        <v>0</v>
      </c>
      <c r="O70" s="472">
        <f t="shared" si="49"/>
        <v>0</v>
      </c>
      <c r="P70" s="472">
        <f t="shared" si="49"/>
        <v>0</v>
      </c>
      <c r="Q70" s="472">
        <f t="shared" si="49"/>
        <v>0</v>
      </c>
      <c r="R70" s="472">
        <f t="shared" si="49"/>
        <v>0</v>
      </c>
      <c r="S70" s="472">
        <f t="shared" si="49"/>
        <v>0</v>
      </c>
      <c r="T70" s="472">
        <f t="shared" si="49"/>
        <v>0</v>
      </c>
      <c r="W70" s="904" t="s">
        <v>12</v>
      </c>
      <c r="X70" s="904"/>
      <c r="Y70" s="472">
        <f>SUM(Y42:Y69)</f>
        <v>806620363.50999999</v>
      </c>
      <c r="Z70" s="472">
        <f>SUM(Z42:Z69)</f>
        <v>97750595.50999999</v>
      </c>
      <c r="AA70" s="472">
        <f>SUM(AA42:AA69)</f>
        <v>206408451.91</v>
      </c>
      <c r="AB70" s="472">
        <f>SUM(AB42:AB69)</f>
        <v>0</v>
      </c>
      <c r="AC70" s="472">
        <f>SUM(AC42:AC69)</f>
        <v>600211911.60000002</v>
      </c>
      <c r="AY70" s="153"/>
      <c r="AZ70" s="154"/>
      <c r="BA70" s="154"/>
      <c r="BB70" s="153"/>
      <c r="BC70" s="153"/>
      <c r="BD70" s="472">
        <f t="shared" ref="BD70:BS70" si="50">SUM(BD42:BD69)</f>
        <v>0</v>
      </c>
      <c r="BE70" s="472">
        <f t="shared" si="50"/>
        <v>0</v>
      </c>
      <c r="BF70" s="472">
        <f t="shared" si="50"/>
        <v>0</v>
      </c>
      <c r="BG70" s="472">
        <f t="shared" si="50"/>
        <v>53345808.270000003</v>
      </c>
      <c r="BH70" s="472">
        <f t="shared" si="50"/>
        <v>108657856.40000001</v>
      </c>
      <c r="BI70" s="472">
        <f t="shared" si="50"/>
        <v>206408451.91</v>
      </c>
      <c r="BJ70" s="472">
        <f t="shared" si="50"/>
        <v>206408451.91</v>
      </c>
      <c r="BK70" s="472">
        <f t="shared" si="50"/>
        <v>206408451.91</v>
      </c>
      <c r="BL70" s="472">
        <f t="shared" si="50"/>
        <v>206408451.91</v>
      </c>
      <c r="BM70" s="472">
        <f t="shared" si="50"/>
        <v>206408451.91</v>
      </c>
      <c r="BN70" s="472">
        <f t="shared" si="50"/>
        <v>206408451.91</v>
      </c>
      <c r="BO70" s="472">
        <f t="shared" si="50"/>
        <v>206408451.91</v>
      </c>
      <c r="BP70" s="472">
        <f t="shared" si="50"/>
        <v>206408451.91</v>
      </c>
      <c r="BQ70" s="472">
        <f t="shared" si="50"/>
        <v>206408451.91</v>
      </c>
      <c r="BR70" s="472">
        <f t="shared" si="50"/>
        <v>206408451.91</v>
      </c>
      <c r="BS70" s="472">
        <f t="shared" si="50"/>
        <v>206408451.91</v>
      </c>
    </row>
    <row r="71" spans="1:71" x14ac:dyDescent="0.2">
      <c r="A71" s="906" t="s">
        <v>243</v>
      </c>
      <c r="B71" s="907"/>
      <c r="C71" s="907"/>
      <c r="D71" s="907"/>
      <c r="E71" s="907"/>
      <c r="F71" s="907"/>
      <c r="G71" s="907"/>
      <c r="H71" s="907"/>
      <c r="I71" s="907"/>
      <c r="J71" s="907"/>
      <c r="K71" s="907"/>
      <c r="L71" s="907"/>
      <c r="M71" s="907"/>
      <c r="N71" s="907"/>
      <c r="O71" s="907"/>
      <c r="P71" s="907"/>
      <c r="Q71" s="907"/>
      <c r="R71" s="907"/>
      <c r="S71" s="907"/>
      <c r="T71" s="907"/>
      <c r="W71" s="910" t="str">
        <f>+A71</f>
        <v>5000 Bienes muebles, inmuebles e intangibles</v>
      </c>
      <c r="X71" s="910"/>
      <c r="Y71" s="910"/>
      <c r="Z71" s="910"/>
      <c r="AA71" s="910"/>
      <c r="AB71" s="910"/>
      <c r="AC71" s="910"/>
      <c r="AY71" s="153"/>
      <c r="AZ71" s="154"/>
      <c r="BA71" s="154"/>
      <c r="BB71" s="153"/>
      <c r="BC71" s="153"/>
      <c r="BD71" s="902"/>
      <c r="BE71" s="903"/>
      <c r="BF71" s="903"/>
      <c r="BG71" s="903"/>
      <c r="BH71" s="903"/>
      <c r="BI71" s="903"/>
      <c r="BJ71" s="903"/>
      <c r="BK71" s="903"/>
      <c r="BL71" s="903"/>
      <c r="BM71" s="903"/>
      <c r="BN71" s="903"/>
      <c r="BO71" s="903"/>
      <c r="BP71" s="903"/>
      <c r="BQ71" s="903"/>
      <c r="BR71" s="903"/>
      <c r="BS71" s="903"/>
    </row>
    <row r="72" spans="1:71" x14ac:dyDescent="0.2">
      <c r="A72" s="302">
        <v>53101</v>
      </c>
      <c r="B72" s="285" t="s">
        <v>27</v>
      </c>
      <c r="C72" s="48"/>
      <c r="D72" s="304">
        <f>SUM(E72:T72)</f>
        <v>0</v>
      </c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W72" s="607">
        <f>+A72</f>
        <v>53101</v>
      </c>
      <c r="X72" s="602" t="str">
        <f>+B72</f>
        <v>Equipo médico y de laboratorio</v>
      </c>
      <c r="Y72" s="304">
        <f>+C72</f>
        <v>0</v>
      </c>
      <c r="Z72" s="603">
        <f>VLOOKUP(W72,$A$13:$BS$77,VLOOKUP($AC$7,$AY$2:$BA$17,2,0),0)</f>
        <v>0</v>
      </c>
      <c r="AA72" s="603">
        <f>VLOOKUP(W72,$A$13:$BS$77,VLOOKUP($AC$7,$AY$2:$BA$17,3,0),0)</f>
        <v>0</v>
      </c>
      <c r="AB72" s="408">
        <v>0</v>
      </c>
      <c r="AC72" s="304">
        <f t="shared" ref="AC72:AC73" si="51">Y72-AA72-AB72</f>
        <v>0</v>
      </c>
      <c r="AY72" s="153"/>
      <c r="AZ72" s="154"/>
      <c r="BA72" s="154"/>
      <c r="BB72" s="153"/>
      <c r="BC72" s="153"/>
      <c r="BD72" s="312">
        <f>E72</f>
        <v>0</v>
      </c>
      <c r="BE72" s="312">
        <f t="shared" ref="BE72:BQ72" si="52">F72+BD72</f>
        <v>0</v>
      </c>
      <c r="BF72" s="312">
        <f t="shared" si="52"/>
        <v>0</v>
      </c>
      <c r="BG72" s="312">
        <f t="shared" si="52"/>
        <v>0</v>
      </c>
      <c r="BH72" s="312">
        <f t="shared" si="52"/>
        <v>0</v>
      </c>
      <c r="BI72" s="312">
        <f t="shared" si="52"/>
        <v>0</v>
      </c>
      <c r="BJ72" s="312">
        <f t="shared" si="52"/>
        <v>0</v>
      </c>
      <c r="BK72" s="312">
        <f t="shared" si="52"/>
        <v>0</v>
      </c>
      <c r="BL72" s="312">
        <f t="shared" si="52"/>
        <v>0</v>
      </c>
      <c r="BM72" s="312">
        <f t="shared" si="52"/>
        <v>0</v>
      </c>
      <c r="BN72" s="312">
        <f t="shared" si="52"/>
        <v>0</v>
      </c>
      <c r="BO72" s="312">
        <f t="shared" si="52"/>
        <v>0</v>
      </c>
      <c r="BP72" s="312">
        <f t="shared" si="52"/>
        <v>0</v>
      </c>
      <c r="BQ72" s="312">
        <f t="shared" si="52"/>
        <v>0</v>
      </c>
      <c r="BR72" s="312">
        <f>S72+BQ72</f>
        <v>0</v>
      </c>
      <c r="BS72" s="312">
        <f>T72+BR72</f>
        <v>0</v>
      </c>
    </row>
    <row r="73" spans="1:71" x14ac:dyDescent="0.2">
      <c r="A73" s="311">
        <v>53201</v>
      </c>
      <c r="B73" s="288" t="s">
        <v>28</v>
      </c>
      <c r="C73" s="187"/>
      <c r="D73" s="305">
        <f>SUM(E73:T73)</f>
        <v>0</v>
      </c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W73" s="604">
        <f>+A73</f>
        <v>53201</v>
      </c>
      <c r="X73" s="605" t="str">
        <f>+B73</f>
        <v>Instrumental médico y de laboratorio</v>
      </c>
      <c r="Y73" s="305">
        <f>+C73</f>
        <v>0</v>
      </c>
      <c r="Z73" s="606">
        <f>VLOOKUP(W73,$A$13:$BS$77,VLOOKUP($AC$7,$AY$2:$BA$17,2,0),0)</f>
        <v>0</v>
      </c>
      <c r="AA73" s="606">
        <f>VLOOKUP(W73,$A$13:$BS$77,VLOOKUP($AC$7,$AY$2:$BA$17,3,0),0)</f>
        <v>0</v>
      </c>
      <c r="AB73" s="413">
        <v>0</v>
      </c>
      <c r="AC73" s="305">
        <f t="shared" si="51"/>
        <v>0</v>
      </c>
      <c r="AY73" s="153"/>
      <c r="AZ73" s="154"/>
      <c r="BA73" s="154"/>
      <c r="BB73" s="153"/>
      <c r="BC73" s="153"/>
      <c r="BD73" s="314">
        <f>E73</f>
        <v>0</v>
      </c>
      <c r="BE73" s="314">
        <f t="shared" ref="BE73:BP73" si="53">F73+BD73</f>
        <v>0</v>
      </c>
      <c r="BF73" s="314">
        <f t="shared" si="53"/>
        <v>0</v>
      </c>
      <c r="BG73" s="314">
        <f t="shared" si="53"/>
        <v>0</v>
      </c>
      <c r="BH73" s="314">
        <f t="shared" si="53"/>
        <v>0</v>
      </c>
      <c r="BI73" s="314">
        <f t="shared" si="53"/>
        <v>0</v>
      </c>
      <c r="BJ73" s="314">
        <f t="shared" si="53"/>
        <v>0</v>
      </c>
      <c r="BK73" s="314">
        <f t="shared" si="53"/>
        <v>0</v>
      </c>
      <c r="BL73" s="314">
        <f t="shared" si="53"/>
        <v>0</v>
      </c>
      <c r="BM73" s="314">
        <f t="shared" si="53"/>
        <v>0</v>
      </c>
      <c r="BN73" s="314">
        <f t="shared" si="53"/>
        <v>0</v>
      </c>
      <c r="BO73" s="314">
        <f t="shared" si="53"/>
        <v>0</v>
      </c>
      <c r="BP73" s="314">
        <f t="shared" si="53"/>
        <v>0</v>
      </c>
      <c r="BQ73" s="312">
        <f t="shared" ref="BQ73" si="54">R73+BP73</f>
        <v>0</v>
      </c>
      <c r="BR73" s="312">
        <f>S73+BQ73</f>
        <v>0</v>
      </c>
      <c r="BS73" s="312">
        <f>T73+BR73</f>
        <v>0</v>
      </c>
    </row>
    <row r="74" spans="1:71" x14ac:dyDescent="0.2">
      <c r="A74" s="904" t="s">
        <v>12</v>
      </c>
      <c r="B74" s="904"/>
      <c r="C74" s="472">
        <f>SUM(C72:C73)</f>
        <v>0</v>
      </c>
      <c r="D74" s="472">
        <f t="shared" ref="D74:T74" si="55">SUM(D72:D73)</f>
        <v>0</v>
      </c>
      <c r="E74" s="472">
        <f>SUM(E72:E73)</f>
        <v>0</v>
      </c>
      <c r="F74" s="472">
        <f t="shared" si="55"/>
        <v>0</v>
      </c>
      <c r="G74" s="472">
        <f t="shared" si="55"/>
        <v>0</v>
      </c>
      <c r="H74" s="472">
        <f t="shared" si="55"/>
        <v>0</v>
      </c>
      <c r="I74" s="472">
        <f t="shared" si="55"/>
        <v>0</v>
      </c>
      <c r="J74" s="472">
        <f t="shared" si="55"/>
        <v>0</v>
      </c>
      <c r="K74" s="472">
        <f t="shared" si="55"/>
        <v>0</v>
      </c>
      <c r="L74" s="472">
        <f t="shared" si="55"/>
        <v>0</v>
      </c>
      <c r="M74" s="472">
        <f t="shared" si="55"/>
        <v>0</v>
      </c>
      <c r="N74" s="472">
        <f t="shared" si="55"/>
        <v>0</v>
      </c>
      <c r="O74" s="472">
        <f t="shared" si="55"/>
        <v>0</v>
      </c>
      <c r="P74" s="472">
        <f t="shared" si="55"/>
        <v>0</v>
      </c>
      <c r="Q74" s="472">
        <f t="shared" si="55"/>
        <v>0</v>
      </c>
      <c r="R74" s="472">
        <f t="shared" si="55"/>
        <v>0</v>
      </c>
      <c r="S74" s="472">
        <f t="shared" si="55"/>
        <v>0</v>
      </c>
      <c r="T74" s="472">
        <f t="shared" si="55"/>
        <v>0</v>
      </c>
      <c r="W74" s="904" t="s">
        <v>12</v>
      </c>
      <c r="X74" s="904"/>
      <c r="Y74" s="472">
        <f>SUM(Y72:Y73)</f>
        <v>0</v>
      </c>
      <c r="Z74" s="472">
        <f t="shared" ref="Z74:AC74" si="56">SUM(Z72:Z73)</f>
        <v>0</v>
      </c>
      <c r="AA74" s="472">
        <f t="shared" si="56"/>
        <v>0</v>
      </c>
      <c r="AB74" s="472">
        <f t="shared" si="56"/>
        <v>0</v>
      </c>
      <c r="AC74" s="472">
        <f t="shared" si="56"/>
        <v>0</v>
      </c>
      <c r="AY74" s="153"/>
      <c r="AZ74" s="154"/>
      <c r="BA74" s="154"/>
      <c r="BB74" s="153"/>
      <c r="BC74" s="153"/>
      <c r="BD74" s="472">
        <f>SUM(BD72:BD73)</f>
        <v>0</v>
      </c>
      <c r="BE74" s="472">
        <f t="shared" ref="BE74:BS74" si="57">SUM(BE72:BE73)</f>
        <v>0</v>
      </c>
      <c r="BF74" s="472">
        <f t="shared" si="57"/>
        <v>0</v>
      </c>
      <c r="BG74" s="472">
        <f t="shared" si="57"/>
        <v>0</v>
      </c>
      <c r="BH74" s="472">
        <f t="shared" si="57"/>
        <v>0</v>
      </c>
      <c r="BI74" s="472">
        <f t="shared" si="57"/>
        <v>0</v>
      </c>
      <c r="BJ74" s="472">
        <f t="shared" si="57"/>
        <v>0</v>
      </c>
      <c r="BK74" s="472">
        <f t="shared" si="57"/>
        <v>0</v>
      </c>
      <c r="BL74" s="472">
        <f t="shared" si="57"/>
        <v>0</v>
      </c>
      <c r="BM74" s="472">
        <f t="shared" si="57"/>
        <v>0</v>
      </c>
      <c r="BN74" s="472">
        <f t="shared" si="57"/>
        <v>0</v>
      </c>
      <c r="BO74" s="472">
        <f t="shared" si="57"/>
        <v>0</v>
      </c>
      <c r="BP74" s="472">
        <f t="shared" si="57"/>
        <v>0</v>
      </c>
      <c r="BQ74" s="472">
        <f t="shared" si="57"/>
        <v>0</v>
      </c>
      <c r="BR74" s="472">
        <f t="shared" si="57"/>
        <v>0</v>
      </c>
      <c r="BS74" s="472">
        <f t="shared" si="57"/>
        <v>0</v>
      </c>
    </row>
    <row r="75" spans="1:71" x14ac:dyDescent="0.2">
      <c r="A75" s="908" t="s">
        <v>244</v>
      </c>
      <c r="B75" s="909"/>
      <c r="C75" s="909"/>
      <c r="D75" s="909"/>
      <c r="E75" s="909"/>
      <c r="F75" s="909"/>
      <c r="G75" s="909"/>
      <c r="H75" s="909"/>
      <c r="I75" s="909"/>
      <c r="J75" s="909"/>
      <c r="K75" s="909"/>
      <c r="L75" s="909"/>
      <c r="M75" s="909"/>
      <c r="N75" s="909"/>
      <c r="O75" s="909"/>
      <c r="P75" s="909"/>
      <c r="Q75" s="909"/>
      <c r="R75" s="909"/>
      <c r="S75" s="909"/>
      <c r="T75" s="909"/>
      <c r="W75" s="910" t="str">
        <f>+A75</f>
        <v>6000 Obras públicas</v>
      </c>
      <c r="X75" s="910"/>
      <c r="Y75" s="910"/>
      <c r="Z75" s="910"/>
      <c r="AA75" s="910"/>
      <c r="AB75" s="910"/>
      <c r="AC75" s="910"/>
      <c r="AY75" s="153"/>
      <c r="AZ75" s="154"/>
      <c r="BA75" s="154"/>
      <c r="BB75" s="153"/>
      <c r="BC75" s="153"/>
      <c r="BD75" s="902"/>
      <c r="BE75" s="903"/>
      <c r="BF75" s="903"/>
      <c r="BG75" s="903"/>
      <c r="BH75" s="903"/>
      <c r="BI75" s="903"/>
      <c r="BJ75" s="903"/>
      <c r="BK75" s="903"/>
      <c r="BL75" s="903"/>
      <c r="BM75" s="903"/>
      <c r="BN75" s="903"/>
      <c r="BO75" s="903"/>
      <c r="BP75" s="903"/>
      <c r="BQ75" s="903"/>
      <c r="BR75" s="903"/>
      <c r="BS75" s="903"/>
    </row>
    <row r="76" spans="1:71" ht="22.5" x14ac:dyDescent="0.2">
      <c r="A76" s="306">
        <v>62202</v>
      </c>
      <c r="B76" s="307" t="s">
        <v>65</v>
      </c>
      <c r="C76" s="49"/>
      <c r="D76" s="304">
        <f>SUM(E76:T76)</f>
        <v>0</v>
      </c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W76" s="601">
        <f>+A76</f>
        <v>62202</v>
      </c>
      <c r="X76" s="602" t="str">
        <f>+B76</f>
        <v>Mantenimiento y rehabilitación de edificaciones no habitacionales</v>
      </c>
      <c r="Y76" s="304">
        <f>+C76</f>
        <v>0</v>
      </c>
      <c r="Z76" s="603">
        <f>VLOOKUP(W76,$A$13:$BS$77,VLOOKUP($AC$7,$AY$2:$BA$17,2,0),0)</f>
        <v>0</v>
      </c>
      <c r="AA76" s="603">
        <f>VLOOKUP(W76,$A$13:$BS$77,VLOOKUP($AC$7,$AY$2:$BA$17,3,0),0)</f>
        <v>0</v>
      </c>
      <c r="AB76" s="408">
        <v>0</v>
      </c>
      <c r="AC76" s="304">
        <f t="shared" ref="AC76:AC77" si="58">Y76-AA76-AB76</f>
        <v>0</v>
      </c>
      <c r="AY76" s="153"/>
      <c r="AZ76" s="154"/>
      <c r="BA76" s="154"/>
      <c r="BB76" s="153"/>
      <c r="BC76" s="153"/>
      <c r="BD76" s="312">
        <f>E76</f>
        <v>0</v>
      </c>
      <c r="BE76" s="312">
        <f t="shared" ref="BE76:BQ76" si="59">F76+BD76</f>
        <v>0</v>
      </c>
      <c r="BF76" s="312">
        <f t="shared" si="59"/>
        <v>0</v>
      </c>
      <c r="BG76" s="312">
        <f t="shared" si="59"/>
        <v>0</v>
      </c>
      <c r="BH76" s="312">
        <f t="shared" si="59"/>
        <v>0</v>
      </c>
      <c r="BI76" s="312">
        <f t="shared" si="59"/>
        <v>0</v>
      </c>
      <c r="BJ76" s="312">
        <f t="shared" si="59"/>
        <v>0</v>
      </c>
      <c r="BK76" s="312">
        <f t="shared" si="59"/>
        <v>0</v>
      </c>
      <c r="BL76" s="312">
        <f t="shared" si="59"/>
        <v>0</v>
      </c>
      <c r="BM76" s="312">
        <f t="shared" si="59"/>
        <v>0</v>
      </c>
      <c r="BN76" s="312">
        <f t="shared" si="59"/>
        <v>0</v>
      </c>
      <c r="BO76" s="312">
        <f t="shared" si="59"/>
        <v>0</v>
      </c>
      <c r="BP76" s="312">
        <f t="shared" si="59"/>
        <v>0</v>
      </c>
      <c r="BQ76" s="312">
        <f t="shared" si="59"/>
        <v>0</v>
      </c>
      <c r="BR76" s="312">
        <f>S76+BQ76</f>
        <v>0</v>
      </c>
      <c r="BS76" s="312">
        <f>T76+BR76</f>
        <v>0</v>
      </c>
    </row>
    <row r="77" spans="1:71" ht="33.75" x14ac:dyDescent="0.2">
      <c r="A77" s="309">
        <v>62302</v>
      </c>
      <c r="B77" s="310" t="s">
        <v>66</v>
      </c>
      <c r="C77" s="69"/>
      <c r="D77" s="305">
        <f>SUM(E77:T77)</f>
        <v>0</v>
      </c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W77" s="604">
        <f>+A77</f>
        <v>62302</v>
      </c>
      <c r="X77" s="605" t="str">
        <f>+B77</f>
        <v>Mantenimiento y rehabilitación de obras para el abastecimiento de agua, petróleo, gas, electricidad y telecomunicaciones</v>
      </c>
      <c r="Y77" s="305">
        <f>+C77</f>
        <v>0</v>
      </c>
      <c r="Z77" s="606">
        <f>VLOOKUP(W77,$A$13:$BS$77,VLOOKUP($AC$7,$AY$2:$BA$17,2,0),0)</f>
        <v>0</v>
      </c>
      <c r="AA77" s="606">
        <f>VLOOKUP(W77,$A$13:$BS$77,VLOOKUP($AC$7,$AY$2:$BA$17,3,0),0)</f>
        <v>0</v>
      </c>
      <c r="AB77" s="413">
        <v>0</v>
      </c>
      <c r="AC77" s="305">
        <f t="shared" si="58"/>
        <v>0</v>
      </c>
      <c r="AY77" s="153"/>
      <c r="AZ77" s="154"/>
      <c r="BA77" s="154"/>
      <c r="BB77" s="153"/>
      <c r="BC77" s="153"/>
      <c r="BD77" s="314">
        <f>E77</f>
        <v>0</v>
      </c>
      <c r="BE77" s="314">
        <f t="shared" ref="BE77:BP77" si="60">F77+BD77</f>
        <v>0</v>
      </c>
      <c r="BF77" s="314">
        <f t="shared" si="60"/>
        <v>0</v>
      </c>
      <c r="BG77" s="314">
        <f t="shared" si="60"/>
        <v>0</v>
      </c>
      <c r="BH77" s="314">
        <f t="shared" si="60"/>
        <v>0</v>
      </c>
      <c r="BI77" s="314">
        <f t="shared" si="60"/>
        <v>0</v>
      </c>
      <c r="BJ77" s="314">
        <f t="shared" si="60"/>
        <v>0</v>
      </c>
      <c r="BK77" s="314">
        <f t="shared" si="60"/>
        <v>0</v>
      </c>
      <c r="BL77" s="314">
        <f t="shared" si="60"/>
        <v>0</v>
      </c>
      <c r="BM77" s="314">
        <f t="shared" si="60"/>
        <v>0</v>
      </c>
      <c r="BN77" s="314">
        <f t="shared" si="60"/>
        <v>0</v>
      </c>
      <c r="BO77" s="314">
        <f t="shared" si="60"/>
        <v>0</v>
      </c>
      <c r="BP77" s="314">
        <f t="shared" si="60"/>
        <v>0</v>
      </c>
      <c r="BQ77" s="312">
        <f t="shared" ref="BQ77" si="61">R77+BP77</f>
        <v>0</v>
      </c>
      <c r="BR77" s="312">
        <f>S77+BQ77</f>
        <v>0</v>
      </c>
      <c r="BS77" s="312">
        <f>T77+BR77</f>
        <v>0</v>
      </c>
    </row>
    <row r="78" spans="1:71" x14ac:dyDescent="0.2">
      <c r="A78" s="904" t="s">
        <v>12</v>
      </c>
      <c r="B78" s="904"/>
      <c r="C78" s="472">
        <f>SUM(C76:C77)</f>
        <v>0</v>
      </c>
      <c r="D78" s="472">
        <f>SUM(D76:D77)</f>
        <v>0</v>
      </c>
      <c r="E78" s="472">
        <f>SUM(E76:E77)</f>
        <v>0</v>
      </c>
      <c r="F78" s="472">
        <f>SUM(F76:F77)</f>
        <v>0</v>
      </c>
      <c r="G78" s="472">
        <f t="shared" ref="G78:T78" si="62">SUM(G76:G77)</f>
        <v>0</v>
      </c>
      <c r="H78" s="472">
        <f t="shared" si="62"/>
        <v>0</v>
      </c>
      <c r="I78" s="472">
        <f t="shared" si="62"/>
        <v>0</v>
      </c>
      <c r="J78" s="472">
        <f t="shared" si="62"/>
        <v>0</v>
      </c>
      <c r="K78" s="472">
        <f t="shared" si="62"/>
        <v>0</v>
      </c>
      <c r="L78" s="472">
        <f t="shared" si="62"/>
        <v>0</v>
      </c>
      <c r="M78" s="472">
        <f t="shared" si="62"/>
        <v>0</v>
      </c>
      <c r="N78" s="472">
        <f t="shared" si="62"/>
        <v>0</v>
      </c>
      <c r="O78" s="472">
        <f t="shared" si="62"/>
        <v>0</v>
      </c>
      <c r="P78" s="472">
        <f t="shared" si="62"/>
        <v>0</v>
      </c>
      <c r="Q78" s="472">
        <f t="shared" si="62"/>
        <v>0</v>
      </c>
      <c r="R78" s="472">
        <f t="shared" si="62"/>
        <v>0</v>
      </c>
      <c r="S78" s="472">
        <f t="shared" si="62"/>
        <v>0</v>
      </c>
      <c r="T78" s="472">
        <f t="shared" si="62"/>
        <v>0</v>
      </c>
      <c r="W78" s="904" t="s">
        <v>12</v>
      </c>
      <c r="X78" s="904"/>
      <c r="Y78" s="472">
        <f>SUM(Y76:Y77)</f>
        <v>0</v>
      </c>
      <c r="Z78" s="472">
        <f t="shared" ref="Z78:AC78" si="63">SUM(Z76:Z77)</f>
        <v>0</v>
      </c>
      <c r="AA78" s="472">
        <f t="shared" si="63"/>
        <v>0</v>
      </c>
      <c r="AB78" s="472">
        <f t="shared" si="63"/>
        <v>0</v>
      </c>
      <c r="AC78" s="472">
        <f t="shared" si="63"/>
        <v>0</v>
      </c>
      <c r="AY78" s="153"/>
      <c r="AZ78" s="154"/>
      <c r="BA78" s="154"/>
      <c r="BB78" s="153"/>
      <c r="BC78" s="153"/>
      <c r="BD78" s="472">
        <f>SUM(BD76:BD77)</f>
        <v>0</v>
      </c>
      <c r="BE78" s="472">
        <f t="shared" ref="BE78:BS78" si="64">SUM(BE76:BE77)</f>
        <v>0</v>
      </c>
      <c r="BF78" s="472">
        <f t="shared" si="64"/>
        <v>0</v>
      </c>
      <c r="BG78" s="472">
        <f t="shared" si="64"/>
        <v>0</v>
      </c>
      <c r="BH78" s="472">
        <f t="shared" si="64"/>
        <v>0</v>
      </c>
      <c r="BI78" s="472">
        <f t="shared" si="64"/>
        <v>0</v>
      </c>
      <c r="BJ78" s="472">
        <f t="shared" si="64"/>
        <v>0</v>
      </c>
      <c r="BK78" s="472">
        <f t="shared" si="64"/>
        <v>0</v>
      </c>
      <c r="BL78" s="472">
        <f t="shared" si="64"/>
        <v>0</v>
      </c>
      <c r="BM78" s="472">
        <f t="shared" si="64"/>
        <v>0</v>
      </c>
      <c r="BN78" s="472">
        <f t="shared" si="64"/>
        <v>0</v>
      </c>
      <c r="BO78" s="472">
        <f t="shared" si="64"/>
        <v>0</v>
      </c>
      <c r="BP78" s="472">
        <f t="shared" si="64"/>
        <v>0</v>
      </c>
      <c r="BQ78" s="472">
        <f t="shared" si="64"/>
        <v>0</v>
      </c>
      <c r="BR78" s="472">
        <f t="shared" si="64"/>
        <v>0</v>
      </c>
      <c r="BS78" s="472">
        <f t="shared" si="64"/>
        <v>0</v>
      </c>
    </row>
    <row r="79" spans="1:71" x14ac:dyDescent="0.2">
      <c r="A79" s="904" t="s">
        <v>0</v>
      </c>
      <c r="B79" s="904"/>
      <c r="C79" s="472">
        <f t="shared" ref="C79:T79" si="65">C40+C70+C74+C78</f>
        <v>895628977.60000002</v>
      </c>
      <c r="D79" s="472">
        <f t="shared" si="65"/>
        <v>214356545.38</v>
      </c>
      <c r="E79" s="472">
        <f t="shared" si="65"/>
        <v>0</v>
      </c>
      <c r="F79" s="472">
        <f t="shared" si="65"/>
        <v>0</v>
      </c>
      <c r="G79" s="472">
        <f t="shared" si="65"/>
        <v>0</v>
      </c>
      <c r="H79" s="472">
        <f t="shared" si="65"/>
        <v>53345808.270000003</v>
      </c>
      <c r="I79" s="472">
        <f t="shared" si="65"/>
        <v>62299881.880000003</v>
      </c>
      <c r="J79" s="472">
        <f t="shared" si="65"/>
        <v>98710855.229999989</v>
      </c>
      <c r="K79" s="472">
        <f t="shared" si="65"/>
        <v>0</v>
      </c>
      <c r="L79" s="472">
        <f t="shared" si="65"/>
        <v>0</v>
      </c>
      <c r="M79" s="472">
        <f t="shared" si="65"/>
        <v>0</v>
      </c>
      <c r="N79" s="472">
        <f t="shared" si="65"/>
        <v>0</v>
      </c>
      <c r="O79" s="472">
        <f t="shared" si="65"/>
        <v>0</v>
      </c>
      <c r="P79" s="472">
        <f t="shared" si="65"/>
        <v>0</v>
      </c>
      <c r="Q79" s="472">
        <f t="shared" si="65"/>
        <v>0</v>
      </c>
      <c r="R79" s="472">
        <f t="shared" si="65"/>
        <v>0</v>
      </c>
      <c r="S79" s="472">
        <f t="shared" si="65"/>
        <v>0</v>
      </c>
      <c r="T79" s="472">
        <f t="shared" si="65"/>
        <v>0</v>
      </c>
      <c r="W79" s="904" t="s">
        <v>0</v>
      </c>
      <c r="X79" s="904"/>
      <c r="Y79" s="472">
        <f>Y40+Y70+Y74+Y78</f>
        <v>895628977.60000002</v>
      </c>
      <c r="Z79" s="472">
        <f>Z40+Z70+Z74+Z78</f>
        <v>98710855.229999989</v>
      </c>
      <c r="AA79" s="472">
        <f>AA40+AA70+AA74+AA78</f>
        <v>214356545.38</v>
      </c>
      <c r="AB79" s="472">
        <f>AB40+AB70+AB74+AB78</f>
        <v>0</v>
      </c>
      <c r="AC79" s="472">
        <f>AC40+AC70+AC74+AC78</f>
        <v>681272432.22000003</v>
      </c>
      <c r="AY79" s="153"/>
      <c r="AZ79" s="154"/>
      <c r="BA79" s="154"/>
      <c r="BB79" s="153"/>
      <c r="BC79" s="153"/>
      <c r="BD79" s="472">
        <f t="shared" ref="BD79:BS79" si="66">BD40+BD70+BD74+BD78</f>
        <v>0</v>
      </c>
      <c r="BE79" s="472">
        <f t="shared" si="66"/>
        <v>0</v>
      </c>
      <c r="BF79" s="472">
        <f t="shared" si="66"/>
        <v>0</v>
      </c>
      <c r="BG79" s="472">
        <f t="shared" si="66"/>
        <v>53345808.270000003</v>
      </c>
      <c r="BH79" s="472">
        <f t="shared" si="66"/>
        <v>115645690.15000001</v>
      </c>
      <c r="BI79" s="472">
        <f t="shared" si="66"/>
        <v>214356545.38</v>
      </c>
      <c r="BJ79" s="472">
        <f t="shared" si="66"/>
        <v>214356545.38</v>
      </c>
      <c r="BK79" s="472">
        <f t="shared" si="66"/>
        <v>214356545.38</v>
      </c>
      <c r="BL79" s="472">
        <f t="shared" si="66"/>
        <v>214356545.38</v>
      </c>
      <c r="BM79" s="472">
        <f t="shared" si="66"/>
        <v>214356545.38</v>
      </c>
      <c r="BN79" s="472">
        <f t="shared" si="66"/>
        <v>214356545.38</v>
      </c>
      <c r="BO79" s="472">
        <f t="shared" si="66"/>
        <v>214356545.38</v>
      </c>
      <c r="BP79" s="472">
        <f t="shared" si="66"/>
        <v>214356545.38</v>
      </c>
      <c r="BQ79" s="472">
        <f t="shared" si="66"/>
        <v>214356545.38</v>
      </c>
      <c r="BR79" s="472">
        <f t="shared" si="66"/>
        <v>214356545.38</v>
      </c>
      <c r="BS79" s="472">
        <f t="shared" si="66"/>
        <v>214356545.38</v>
      </c>
    </row>
    <row r="80" spans="1:71" ht="12.75" customHeight="1" x14ac:dyDescent="0.2">
      <c r="B80" s="50"/>
      <c r="C80" s="50"/>
      <c r="D80" s="50"/>
      <c r="E80" s="50"/>
      <c r="F80" s="50"/>
      <c r="W80" s="30"/>
      <c r="X80" s="30"/>
      <c r="Y80" s="30"/>
      <c r="Z80" s="30"/>
      <c r="AA80" s="30"/>
      <c r="AB80" s="30"/>
      <c r="AC80" s="30"/>
      <c r="AY80" s="153"/>
      <c r="AZ80" s="154"/>
      <c r="BA80" s="154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3"/>
      <c r="BN80" s="153"/>
      <c r="BO80" s="153"/>
      <c r="BP80" s="153"/>
      <c r="BQ80" s="153"/>
      <c r="BR80" s="153"/>
      <c r="BS80" s="153"/>
    </row>
    <row r="81" spans="1:29" x14ac:dyDescent="0.2">
      <c r="A81" s="10"/>
      <c r="W81" s="30"/>
      <c r="X81" s="30"/>
      <c r="Y81" s="30"/>
      <c r="Z81" s="30"/>
      <c r="AA81" s="30"/>
      <c r="AB81" s="30"/>
      <c r="AC81" s="30"/>
    </row>
    <row r="82" spans="1:29" x14ac:dyDescent="0.2">
      <c r="W82" s="30"/>
      <c r="X82" s="30"/>
      <c r="Y82" s="30"/>
      <c r="Z82" s="30"/>
      <c r="AA82" s="30"/>
      <c r="AB82" s="30"/>
      <c r="AC82" s="30"/>
    </row>
    <row r="83" spans="1:29" ht="15" x14ac:dyDescent="0.25">
      <c r="A83" s="51"/>
      <c r="W83" s="30"/>
      <c r="X83" s="30"/>
      <c r="Y83" s="30"/>
      <c r="Z83" s="30"/>
      <c r="AA83" s="30"/>
      <c r="AB83" s="30"/>
      <c r="AC83" s="30"/>
    </row>
    <row r="84" spans="1:29" ht="15" x14ac:dyDescent="0.25">
      <c r="A84" s="51"/>
      <c r="W84" s="196"/>
      <c r="X84" s="196"/>
      <c r="Y84" s="196"/>
      <c r="Z84" s="196"/>
      <c r="AA84" s="196"/>
      <c r="AB84" s="196"/>
      <c r="AC84" s="196"/>
    </row>
    <row r="85" spans="1:29" ht="44.45" customHeight="1" thickBot="1" x14ac:dyDescent="0.25">
      <c r="A85" s="905"/>
      <c r="B85" s="905"/>
      <c r="C85" s="905"/>
      <c r="D85" s="905"/>
      <c r="E85" s="905"/>
      <c r="F85" s="905"/>
      <c r="W85" s="608"/>
      <c r="X85" s="608"/>
      <c r="Y85" s="196"/>
      <c r="Z85" s="196"/>
      <c r="AA85" s="608"/>
      <c r="AB85" s="608"/>
      <c r="AC85" s="608"/>
    </row>
    <row r="86" spans="1:29" ht="15.75" customHeight="1" x14ac:dyDescent="0.2">
      <c r="W86" s="809" t="str">
        <f>+Detalle!K5</f>
        <v>José Antonio Martínez García</v>
      </c>
      <c r="X86" s="809"/>
      <c r="Y86" s="196"/>
      <c r="Z86" s="196"/>
      <c r="AA86" s="809" t="str">
        <f>Detalle!$K$7</f>
        <v>Óscar Mario Fuentes Rojas</v>
      </c>
      <c r="AB86" s="809"/>
      <c r="AC86" s="809"/>
    </row>
    <row r="87" spans="1:29" x14ac:dyDescent="0.2">
      <c r="W87" s="809"/>
      <c r="X87" s="809"/>
      <c r="Y87" s="196"/>
      <c r="Z87" s="196"/>
      <c r="AA87" s="809"/>
      <c r="AB87" s="809"/>
      <c r="AC87" s="809"/>
    </row>
    <row r="88" spans="1:29" ht="20.25" customHeight="1" x14ac:dyDescent="0.2">
      <c r="W88" s="702" t="str">
        <f>+Detalle!K6</f>
        <v>Secretario de Salud y Director General de los Servicios de Salud del Estado de Puebla</v>
      </c>
      <c r="X88" s="702"/>
      <c r="Y88" s="196"/>
      <c r="Z88" s="196"/>
      <c r="AA88" s="702" t="str">
        <f>Detalle!$K$8</f>
        <v>Titular de la Unidad de Administración y Finanzas de la Secretaría de Salud y Coordinador de Planeación y Evaluación de los Servicios de Salud del Estado de Puebla</v>
      </c>
      <c r="AB88" s="702"/>
      <c r="AC88" s="702"/>
    </row>
    <row r="89" spans="1:29" ht="18" customHeight="1" x14ac:dyDescent="0.2">
      <c r="W89" s="702"/>
      <c r="X89" s="702"/>
      <c r="Y89" s="196"/>
      <c r="Z89" s="196"/>
      <c r="AA89" s="702"/>
      <c r="AB89" s="702"/>
      <c r="AC89" s="702"/>
    </row>
  </sheetData>
  <sheetProtection algorithmName="SHA-512" hashValue="3eUJiashqgAm7hwYZe3apZzMRThC8HR/ujTUi4z3tkdKVESJmEilmYf1yufpYMg3s+71qJqfhTyqYdHtyuTRtg==" saltValue="n83PMMXXHaq2tGlps1OySQ==" spinCount="100000" sheet="1" formatCells="0" formatColumns="0" formatRows="0"/>
  <customSheetViews>
    <customSheetView guid="{F1D24DD1-585A-4954-8468-251718BBBD97}" scale="130" showGridLines="0" fitToPage="1" topLeftCell="W1">
      <pane ySplit="11" topLeftCell="A12" activePane="bottomLeft" state="frozen"/>
      <selection pane="bottomLeft" activeCell="Y15" sqref="Y15"/>
      <pageMargins left="0.39370078740157483" right="0.39370078740157483" top="0.59055118110236227" bottom="0.59055118110236227" header="0.51181102362204722" footer="0.31496062992125984"/>
      <printOptions horizontalCentered="1"/>
      <pageSetup scale="89" fitToHeight="3" orientation="landscape" r:id="rId1"/>
      <headerFooter alignWithMargins="0">
        <oddFooter>&amp;L&amp;10&amp;A&amp;R&amp;10&amp;P de &amp;N</oddFooter>
      </headerFooter>
    </customSheetView>
  </customSheetViews>
  <mergeCells count="37">
    <mergeCell ref="A10:B11"/>
    <mergeCell ref="C10:T10"/>
    <mergeCell ref="W41:AC41"/>
    <mergeCell ref="W40:X40"/>
    <mergeCell ref="A40:B40"/>
    <mergeCell ref="W12:AC12"/>
    <mergeCell ref="A41:T41"/>
    <mergeCell ref="A12:T12"/>
    <mergeCell ref="W1:AC1"/>
    <mergeCell ref="W2:AC2"/>
    <mergeCell ref="Y10:AC10"/>
    <mergeCell ref="W10:X11"/>
    <mergeCell ref="W3:AA4"/>
    <mergeCell ref="Y5:Z5"/>
    <mergeCell ref="W70:X70"/>
    <mergeCell ref="W86:X87"/>
    <mergeCell ref="W79:X79"/>
    <mergeCell ref="W78:X78"/>
    <mergeCell ref="W75:AC75"/>
    <mergeCell ref="W71:AC71"/>
    <mergeCell ref="W74:X74"/>
    <mergeCell ref="A6:C6"/>
    <mergeCell ref="W7:X7"/>
    <mergeCell ref="AA86:AC87"/>
    <mergeCell ref="AA88:AC89"/>
    <mergeCell ref="BD12:BS12"/>
    <mergeCell ref="BD41:BS41"/>
    <mergeCell ref="BD71:BS71"/>
    <mergeCell ref="BD75:BS75"/>
    <mergeCell ref="A79:B79"/>
    <mergeCell ref="A70:B70"/>
    <mergeCell ref="A78:B78"/>
    <mergeCell ref="A74:B74"/>
    <mergeCell ref="W88:X89"/>
    <mergeCell ref="A85:F85"/>
    <mergeCell ref="A71:T71"/>
    <mergeCell ref="A75:T75"/>
  </mergeCells>
  <conditionalFormatting sqref="AC13">
    <cfRule type="cellIs" dxfId="9" priority="34" operator="lessThan">
      <formula>0</formula>
    </cfRule>
  </conditionalFormatting>
  <conditionalFormatting sqref="AC14:AC39">
    <cfRule type="cellIs" dxfId="8" priority="4" operator="lessThan">
      <formula>0</formula>
    </cfRule>
  </conditionalFormatting>
  <conditionalFormatting sqref="AC42:AC69">
    <cfRule type="cellIs" dxfId="7" priority="3" operator="lessThan">
      <formula>0</formula>
    </cfRule>
  </conditionalFormatting>
  <conditionalFormatting sqref="AC72:AC73">
    <cfRule type="cellIs" dxfId="6" priority="2" operator="lessThan">
      <formula>0</formula>
    </cfRule>
  </conditionalFormatting>
  <conditionalFormatting sqref="AC76:AC77">
    <cfRule type="cellIs" dxfId="5" priority="1" operator="lessThan">
      <formula>0</formula>
    </cfRule>
  </conditionalFormatting>
  <printOptions horizontalCentered="1"/>
  <pageMargins left="0.23622047244094491" right="0.31496062992125984" top="0.74803149606299213" bottom="0.59055118110236227" header="0.31496062992125984" footer="0.31496062992125984"/>
  <pageSetup scale="55" fitToHeight="2" orientation="landscape" r:id="rId2"/>
  <headerFooter alignWithMargins="0">
    <oddFooter>&amp;L&amp;10&amp;A&amp;R&amp;10&amp;P de &amp;N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rgb="FFD4C19C"/>
    <pageSetUpPr fitToPage="1"/>
  </sheetPr>
  <dimension ref="A1:BS94"/>
  <sheetViews>
    <sheetView showGridLines="0" zoomScale="90" zoomScaleNormal="90" workbookViewId="0">
      <pane ySplit="11" topLeftCell="A12" activePane="bottomLeft" state="frozen"/>
      <selection activeCell="A10" sqref="A10"/>
      <selection pane="bottomLeft"/>
    </sheetView>
  </sheetViews>
  <sheetFormatPr baseColWidth="10" defaultColWidth="11.42578125" defaultRowHeight="12.75" x14ac:dyDescent="0.2"/>
  <cols>
    <col min="1" max="1" width="12.28515625" style="1" bestFit="1" customWidth="1"/>
    <col min="2" max="2" width="40.7109375" style="1" customWidth="1"/>
    <col min="3" max="3" width="17.140625" style="1" customWidth="1"/>
    <col min="4" max="4" width="19" style="1" customWidth="1"/>
    <col min="5" max="12" width="15.7109375" style="1" customWidth="1"/>
    <col min="13" max="13" width="21.140625" style="1" bestFit="1" customWidth="1"/>
    <col min="14" max="14" width="16.85546875" style="1" bestFit="1" customWidth="1"/>
    <col min="15" max="15" width="20.28515625" style="1" bestFit="1" customWidth="1"/>
    <col min="16" max="16" width="19.42578125" style="1" bestFit="1" customWidth="1"/>
    <col min="17" max="20" width="15.7109375" style="1" customWidth="1"/>
    <col min="21" max="21" width="11.42578125" style="1"/>
    <col min="22" max="22" width="19.42578125" style="1" customWidth="1"/>
    <col min="23" max="23" width="5.85546875" style="1" bestFit="1" customWidth="1"/>
    <col min="24" max="24" width="100.5703125" style="1" customWidth="1"/>
    <col min="25" max="28" width="15.7109375" style="1" customWidth="1"/>
    <col min="29" max="29" width="17.5703125" style="1" bestFit="1" customWidth="1"/>
    <col min="30" max="51" width="9.140625" style="1" customWidth="1"/>
    <col min="52" max="53" width="9.140625" style="34" customWidth="1"/>
    <col min="54" max="55" width="9.140625" style="1" customWidth="1"/>
    <col min="56" max="71" width="15.7109375" style="1" customWidth="1"/>
    <col min="72" max="294" width="9.140625" style="1" customWidth="1"/>
    <col min="295" max="16384" width="11.42578125" style="1"/>
  </cols>
  <sheetData>
    <row r="1" spans="1:71" s="318" customFormat="1" ht="18" x14ac:dyDescent="0.2">
      <c r="W1" s="926"/>
      <c r="X1" s="926"/>
      <c r="Y1" s="926"/>
      <c r="Z1" s="926"/>
      <c r="AA1" s="926"/>
      <c r="AB1" s="926"/>
      <c r="AC1" s="926"/>
      <c r="AY1" s="327" t="s">
        <v>76</v>
      </c>
      <c r="AZ1" s="328" t="s">
        <v>79</v>
      </c>
      <c r="BA1" s="328" t="s">
        <v>80</v>
      </c>
    </row>
    <row r="2" spans="1:71" s="318" customFormat="1" ht="15.75" x14ac:dyDescent="0.2">
      <c r="A2" s="415" t="s">
        <v>146</v>
      </c>
      <c r="W2" s="766" t="s">
        <v>198</v>
      </c>
      <c r="X2" s="766"/>
      <c r="Y2" s="766"/>
      <c r="Z2" s="766"/>
      <c r="AA2" s="766"/>
      <c r="AB2" s="766"/>
      <c r="AC2" s="766"/>
      <c r="AY2" s="319">
        <v>44927</v>
      </c>
      <c r="AZ2" s="320">
        <v>5</v>
      </c>
      <c r="BA2" s="320">
        <v>56</v>
      </c>
    </row>
    <row r="3" spans="1:71" s="318" customFormat="1" ht="15" x14ac:dyDescent="0.2">
      <c r="W3" s="836" t="s">
        <v>336</v>
      </c>
      <c r="X3" s="836"/>
      <c r="Y3" s="836"/>
      <c r="Z3" s="836"/>
      <c r="AA3" s="836"/>
      <c r="AB3" s="204"/>
      <c r="AC3" s="153"/>
      <c r="AY3" s="319">
        <v>44958</v>
      </c>
      <c r="AZ3" s="320">
        <v>6</v>
      </c>
      <c r="BA3" s="320">
        <v>57</v>
      </c>
    </row>
    <row r="4" spans="1:71" s="318" customFormat="1" ht="12.75" customHeight="1" x14ac:dyDescent="0.2">
      <c r="A4" s="320"/>
      <c r="B4" s="416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W4" s="836"/>
      <c r="X4" s="836"/>
      <c r="Y4" s="836"/>
      <c r="Z4" s="836"/>
      <c r="AA4" s="836"/>
      <c r="AB4" s="155"/>
      <c r="AC4" s="153"/>
      <c r="AY4" s="319">
        <v>44986</v>
      </c>
      <c r="AZ4" s="320">
        <v>7</v>
      </c>
      <c r="BA4" s="320">
        <v>58</v>
      </c>
      <c r="BD4" s="416"/>
      <c r="BE4" s="416"/>
      <c r="BF4" s="416"/>
      <c r="BG4" s="416"/>
      <c r="BH4" s="416"/>
      <c r="BI4" s="416"/>
      <c r="BJ4" s="416"/>
      <c r="BK4" s="416"/>
      <c r="BL4" s="416"/>
      <c r="BM4" s="416"/>
      <c r="BN4" s="416"/>
      <c r="BO4" s="416"/>
      <c r="BP4" s="416"/>
      <c r="BQ4" s="416"/>
      <c r="BR4" s="416"/>
      <c r="BS4" s="416"/>
    </row>
    <row r="5" spans="1:71" s="318" customFormat="1" ht="15" customHeight="1" x14ac:dyDescent="0.2"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7"/>
      <c r="M5" s="417"/>
      <c r="N5" s="417"/>
      <c r="O5" s="417"/>
      <c r="P5" s="417"/>
      <c r="Q5" s="417"/>
      <c r="R5" s="417"/>
      <c r="S5" s="417"/>
      <c r="T5" s="417"/>
      <c r="W5" s="153"/>
      <c r="X5" s="158" t="s">
        <v>7</v>
      </c>
      <c r="Y5" s="768" t="str">
        <f>+'RESUMEN AF'!D6</f>
        <v>Puebla</v>
      </c>
      <c r="Z5" s="768"/>
      <c r="AA5" s="156"/>
      <c r="AB5" s="158" t="s">
        <v>200</v>
      </c>
      <c r="AC5" s="392">
        <f>+'RESUMEN AF'!I6</f>
        <v>2023</v>
      </c>
      <c r="AY5" s="319">
        <v>45017</v>
      </c>
      <c r="AZ5" s="320">
        <v>8</v>
      </c>
      <c r="BA5" s="320">
        <v>59</v>
      </c>
      <c r="BD5" s="417"/>
      <c r="BE5" s="417"/>
      <c r="BF5" s="417"/>
      <c r="BG5" s="417"/>
      <c r="BH5" s="417"/>
      <c r="BI5" s="417"/>
      <c r="BJ5" s="417"/>
      <c r="BK5" s="417"/>
      <c r="BL5" s="417"/>
      <c r="BM5" s="417"/>
      <c r="BN5" s="417"/>
      <c r="BO5" s="417"/>
      <c r="BP5" s="417"/>
      <c r="BQ5" s="417"/>
      <c r="BR5" s="417"/>
      <c r="BS5" s="417"/>
    </row>
    <row r="6" spans="1:71" s="318" customFormat="1" ht="15.75" x14ac:dyDescent="0.2">
      <c r="A6" s="927" t="s">
        <v>329</v>
      </c>
      <c r="B6" s="927"/>
      <c r="C6" s="393"/>
      <c r="D6" s="393"/>
      <c r="E6" s="393"/>
      <c r="F6" s="393"/>
      <c r="G6" s="393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  <c r="T6" s="393"/>
      <c r="W6" s="154"/>
      <c r="X6" s="393"/>
      <c r="Y6" s="393"/>
      <c r="Z6" s="393"/>
      <c r="AA6" s="393"/>
      <c r="AB6" s="207"/>
      <c r="AC6" s="157"/>
      <c r="AY6" s="319">
        <v>45047</v>
      </c>
      <c r="AZ6" s="320">
        <v>9</v>
      </c>
      <c r="BA6" s="320">
        <v>60</v>
      </c>
      <c r="BD6" s="321"/>
      <c r="BE6" s="321"/>
      <c r="BF6" s="321"/>
      <c r="BG6" s="321"/>
      <c r="BH6" s="321"/>
      <c r="BI6" s="321"/>
      <c r="BJ6" s="321"/>
      <c r="BK6" s="321"/>
      <c r="BL6" s="321"/>
      <c r="BM6" s="321"/>
      <c r="BN6" s="321"/>
      <c r="BO6" s="321"/>
      <c r="BP6" s="321"/>
      <c r="BQ6" s="321"/>
      <c r="BR6" s="321"/>
      <c r="BS6" s="321"/>
    </row>
    <row r="7" spans="1:71" s="318" customFormat="1" ht="15.75" x14ac:dyDescent="0.2">
      <c r="A7" s="153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W7" s="837" t="str">
        <f>+A6</f>
        <v>4.1 Gasto de Operación - ESPECIE</v>
      </c>
      <c r="X7" s="837"/>
      <c r="Y7" s="153"/>
      <c r="Z7" s="153"/>
      <c r="AA7" s="153"/>
      <c r="AB7" s="157" t="s">
        <v>11</v>
      </c>
      <c r="AC7" s="206">
        <f>+'RESUMEN AF'!M6</f>
        <v>45078</v>
      </c>
      <c r="AY7" s="319">
        <v>45078</v>
      </c>
      <c r="AZ7" s="320">
        <v>10</v>
      </c>
      <c r="BA7" s="320">
        <v>61</v>
      </c>
      <c r="BD7" s="322"/>
      <c r="BE7" s="322"/>
      <c r="BF7" s="322"/>
      <c r="BG7" s="322"/>
      <c r="BH7" s="322"/>
      <c r="BI7" s="322"/>
      <c r="BJ7" s="322"/>
      <c r="BK7" s="322"/>
      <c r="BL7" s="322"/>
      <c r="BM7" s="322"/>
      <c r="BN7" s="322"/>
      <c r="BO7" s="322"/>
      <c r="BP7" s="322"/>
      <c r="BQ7" s="322"/>
      <c r="BR7" s="322"/>
      <c r="BS7" s="322"/>
    </row>
    <row r="8" spans="1:71" s="318" customFormat="1" ht="12.75" customHeight="1" x14ac:dyDescent="0.2">
      <c r="A8" s="256"/>
      <c r="B8" s="196" t="s">
        <v>245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W8" s="155"/>
      <c r="X8" s="162"/>
      <c r="Y8" s="153"/>
      <c r="Z8" s="153"/>
      <c r="AA8" s="153"/>
      <c r="AB8" s="154"/>
      <c r="AC8" s="153"/>
      <c r="AY8" s="319">
        <v>45108</v>
      </c>
      <c r="AZ8" s="320">
        <v>11</v>
      </c>
      <c r="BA8" s="320">
        <v>62</v>
      </c>
      <c r="BD8" s="322"/>
      <c r="BE8" s="322"/>
      <c r="BF8" s="322"/>
      <c r="BG8" s="322"/>
      <c r="BH8" s="322"/>
      <c r="BI8" s="322"/>
      <c r="BJ8" s="322"/>
      <c r="BK8" s="322"/>
      <c r="BL8" s="322"/>
      <c r="BM8" s="322"/>
      <c r="BN8" s="322"/>
      <c r="BO8" s="322"/>
      <c r="BP8" s="322"/>
      <c r="BQ8" s="322"/>
      <c r="BR8" s="322"/>
      <c r="BS8" s="322"/>
    </row>
    <row r="9" spans="1:71" s="318" customFormat="1" ht="12.75" customHeight="1" x14ac:dyDescent="0.2">
      <c r="A9" s="155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V9" s="323"/>
      <c r="W9" s="155"/>
      <c r="X9" s="155"/>
      <c r="Y9" s="476" t="s">
        <v>82</v>
      </c>
      <c r="Z9" s="476" t="s">
        <v>4</v>
      </c>
      <c r="AA9" s="324">
        <f>Y79/'RESUMEN AF'!$F$27</f>
        <v>0</v>
      </c>
      <c r="AB9" s="476" t="s">
        <v>18</v>
      </c>
      <c r="AC9" s="324">
        <f>AA79/'RESUMEN AF'!$F$27</f>
        <v>0</v>
      </c>
      <c r="AY9" s="319">
        <v>45139</v>
      </c>
      <c r="AZ9" s="320">
        <v>12</v>
      </c>
      <c r="BA9" s="320">
        <v>63</v>
      </c>
      <c r="BD9" s="322"/>
      <c r="BE9" s="322"/>
      <c r="BF9" s="322"/>
      <c r="BG9" s="322"/>
      <c r="BH9" s="322"/>
      <c r="BI9" s="322"/>
      <c r="BJ9" s="322"/>
      <c r="BK9" s="322"/>
      <c r="BL9" s="322"/>
      <c r="BM9" s="322"/>
      <c r="BN9" s="322"/>
      <c r="BO9" s="322"/>
      <c r="BP9" s="322"/>
      <c r="BQ9" s="322"/>
      <c r="BR9" s="322"/>
      <c r="BS9" s="322"/>
    </row>
    <row r="10" spans="1:71" s="318" customFormat="1" ht="15.75" x14ac:dyDescent="0.2">
      <c r="A10" s="867" t="s">
        <v>14</v>
      </c>
      <c r="B10" s="867"/>
      <c r="C10" s="860" t="s">
        <v>5</v>
      </c>
      <c r="D10" s="860"/>
      <c r="E10" s="860"/>
      <c r="F10" s="860"/>
      <c r="G10" s="860"/>
      <c r="H10" s="860"/>
      <c r="I10" s="860"/>
      <c r="J10" s="860"/>
      <c r="K10" s="860"/>
      <c r="L10" s="860"/>
      <c r="M10" s="860"/>
      <c r="N10" s="860"/>
      <c r="O10" s="860"/>
      <c r="P10" s="860"/>
      <c r="Q10" s="860"/>
      <c r="R10" s="860"/>
      <c r="S10" s="860"/>
      <c r="T10" s="860"/>
      <c r="V10" s="325"/>
      <c r="W10" s="843" t="str">
        <f>+A10</f>
        <v>Partida</v>
      </c>
      <c r="X10" s="843"/>
      <c r="Y10" s="843" t="s">
        <v>5</v>
      </c>
      <c r="Z10" s="843"/>
      <c r="AA10" s="843"/>
      <c r="AB10" s="843"/>
      <c r="AC10" s="843"/>
      <c r="AY10" s="319">
        <v>45170</v>
      </c>
      <c r="AZ10" s="320">
        <v>13</v>
      </c>
      <c r="BA10" s="320">
        <v>64</v>
      </c>
    </row>
    <row r="11" spans="1:71" s="318" customFormat="1" ht="22.5" customHeight="1" x14ac:dyDescent="0.2">
      <c r="A11" s="867"/>
      <c r="B11" s="867"/>
      <c r="C11" s="465" t="s">
        <v>4</v>
      </c>
      <c r="D11" s="466" t="s">
        <v>2</v>
      </c>
      <c r="E11" s="467">
        <v>44927</v>
      </c>
      <c r="F11" s="467">
        <v>44958</v>
      </c>
      <c r="G11" s="467">
        <v>44986</v>
      </c>
      <c r="H11" s="467">
        <v>45017</v>
      </c>
      <c r="I11" s="467">
        <v>45047</v>
      </c>
      <c r="J11" s="467">
        <v>45078</v>
      </c>
      <c r="K11" s="467">
        <v>45108</v>
      </c>
      <c r="L11" s="467">
        <v>45139</v>
      </c>
      <c r="M11" s="467">
        <v>45170</v>
      </c>
      <c r="N11" s="467">
        <v>45200</v>
      </c>
      <c r="O11" s="467">
        <v>45231</v>
      </c>
      <c r="P11" s="467">
        <v>45261</v>
      </c>
      <c r="Q11" s="467">
        <v>45292</v>
      </c>
      <c r="R11" s="467">
        <v>45323</v>
      </c>
      <c r="S11" s="467">
        <v>45352</v>
      </c>
      <c r="T11" s="467">
        <v>45383</v>
      </c>
      <c r="V11" s="325"/>
      <c r="W11" s="843"/>
      <c r="X11" s="843"/>
      <c r="Y11" s="469" t="s">
        <v>4</v>
      </c>
      <c r="Z11" s="469" t="s">
        <v>3</v>
      </c>
      <c r="AA11" s="469" t="s">
        <v>2</v>
      </c>
      <c r="AB11" s="469" t="s">
        <v>226</v>
      </c>
      <c r="AC11" s="469" t="s">
        <v>1</v>
      </c>
      <c r="AY11" s="319">
        <v>45200</v>
      </c>
      <c r="AZ11" s="320">
        <v>14</v>
      </c>
      <c r="BA11" s="320">
        <v>65</v>
      </c>
      <c r="BD11" s="477">
        <v>44927</v>
      </c>
      <c r="BE11" s="477">
        <v>44958</v>
      </c>
      <c r="BF11" s="477">
        <v>44986</v>
      </c>
      <c r="BG11" s="477">
        <v>45017</v>
      </c>
      <c r="BH11" s="477">
        <v>45047</v>
      </c>
      <c r="BI11" s="477">
        <v>45078</v>
      </c>
      <c r="BJ11" s="477">
        <v>45108</v>
      </c>
      <c r="BK11" s="477">
        <v>45139</v>
      </c>
      <c r="BL11" s="477">
        <v>45170</v>
      </c>
      <c r="BM11" s="477">
        <v>45200</v>
      </c>
      <c r="BN11" s="477">
        <v>45231</v>
      </c>
      <c r="BO11" s="477">
        <v>45261</v>
      </c>
      <c r="BP11" s="477">
        <v>45292</v>
      </c>
      <c r="BQ11" s="477">
        <v>45323</v>
      </c>
      <c r="BR11" s="477">
        <v>45352</v>
      </c>
      <c r="BS11" s="477">
        <v>45383</v>
      </c>
    </row>
    <row r="12" spans="1:71" s="318" customFormat="1" x14ac:dyDescent="0.2">
      <c r="A12" s="906" t="s">
        <v>241</v>
      </c>
      <c r="B12" s="907"/>
      <c r="C12" s="907"/>
      <c r="D12" s="907"/>
      <c r="E12" s="907"/>
      <c r="F12" s="907"/>
      <c r="G12" s="907"/>
      <c r="H12" s="907"/>
      <c r="I12" s="907"/>
      <c r="J12" s="907"/>
      <c r="K12" s="907"/>
      <c r="L12" s="907"/>
      <c r="M12" s="907"/>
      <c r="N12" s="907"/>
      <c r="O12" s="907"/>
      <c r="P12" s="907"/>
      <c r="Q12" s="907"/>
      <c r="R12" s="907"/>
      <c r="S12" s="907"/>
      <c r="T12" s="907"/>
      <c r="W12" s="910" t="str">
        <f t="shared" ref="W12:W39" si="0">+A12</f>
        <v>2000 Materiales y suministros</v>
      </c>
      <c r="X12" s="910"/>
      <c r="Y12" s="910"/>
      <c r="Z12" s="910"/>
      <c r="AA12" s="910"/>
      <c r="AB12" s="910"/>
      <c r="AC12" s="910"/>
      <c r="AY12" s="319">
        <v>45231</v>
      </c>
      <c r="AZ12" s="320">
        <v>15</v>
      </c>
      <c r="BA12" s="320">
        <v>66</v>
      </c>
      <c r="BD12" s="920"/>
      <c r="BE12" s="921"/>
      <c r="BF12" s="921"/>
      <c r="BG12" s="921"/>
      <c r="BH12" s="921"/>
      <c r="BI12" s="921"/>
      <c r="BJ12" s="921"/>
      <c r="BK12" s="921"/>
      <c r="BL12" s="921"/>
      <c r="BM12" s="921"/>
      <c r="BN12" s="921"/>
      <c r="BO12" s="921"/>
      <c r="BP12" s="921"/>
      <c r="BQ12" s="921"/>
      <c r="BR12" s="921"/>
      <c r="BS12" s="921"/>
    </row>
    <row r="13" spans="1:71" x14ac:dyDescent="0.2">
      <c r="A13" s="302">
        <v>21101</v>
      </c>
      <c r="B13" s="285" t="s">
        <v>19</v>
      </c>
      <c r="C13" s="48"/>
      <c r="D13" s="304">
        <f t="shared" ref="D13:D39" si="1">SUM(E13:T13)</f>
        <v>0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W13" s="307">
        <f t="shared" si="0"/>
        <v>21101</v>
      </c>
      <c r="X13" s="307" t="str">
        <f t="shared" ref="X13:X39" si="2">+B13</f>
        <v>Materiales y útiles de oficina</v>
      </c>
      <c r="Y13" s="312">
        <f t="shared" ref="Y13:Y39" si="3">+C13</f>
        <v>0</v>
      </c>
      <c r="Z13" s="313">
        <f t="shared" ref="Z13:Z39" si="4">VLOOKUP(W13,$A$13:$BS$77,VLOOKUP($AC$7,$AY$2:$BA$17,2,0),0)</f>
        <v>0</v>
      </c>
      <c r="AA13" s="313">
        <f t="shared" ref="AA13:AA39" si="5">VLOOKUP(W13,$A$13:$BS$77,VLOOKUP($AC$7,$AY$2:$BA$17,3,0),0)</f>
        <v>0</v>
      </c>
      <c r="AB13" s="411">
        <v>0</v>
      </c>
      <c r="AC13" s="312">
        <f>Y13-AA13-AB13</f>
        <v>0</v>
      </c>
      <c r="AY13" s="319">
        <v>45261</v>
      </c>
      <c r="AZ13" s="320">
        <v>16</v>
      </c>
      <c r="BA13" s="320">
        <v>67</v>
      </c>
      <c r="BB13" s="318"/>
      <c r="BC13" s="318"/>
      <c r="BD13" s="329">
        <f t="shared" ref="BD13:BD39" si="6">E13</f>
        <v>0</v>
      </c>
      <c r="BE13" s="329">
        <f t="shared" ref="BE13:BE39" si="7">F13+BD13</f>
        <v>0</v>
      </c>
      <c r="BF13" s="329">
        <f t="shared" ref="BF13:BF39" si="8">G13+BE13</f>
        <v>0</v>
      </c>
      <c r="BG13" s="329">
        <f t="shared" ref="BG13:BG39" si="9">H13+BF13</f>
        <v>0</v>
      </c>
      <c r="BH13" s="329">
        <f t="shared" ref="BH13:BH39" si="10">I13+BG13</f>
        <v>0</v>
      </c>
      <c r="BI13" s="329">
        <f t="shared" ref="BI13:BI39" si="11">J13+BH13</f>
        <v>0</v>
      </c>
      <c r="BJ13" s="329">
        <f t="shared" ref="BJ13:BJ39" si="12">K13+BI13</f>
        <v>0</v>
      </c>
      <c r="BK13" s="329">
        <f t="shared" ref="BK13:BK39" si="13">L13+BJ13</f>
        <v>0</v>
      </c>
      <c r="BL13" s="329">
        <f t="shared" ref="BL13:BL39" si="14">M13+BK13</f>
        <v>0</v>
      </c>
      <c r="BM13" s="329">
        <f t="shared" ref="BM13:BM39" si="15">N13+BL13</f>
        <v>0</v>
      </c>
      <c r="BN13" s="329">
        <f t="shared" ref="BN13:BN39" si="16">O13+BM13</f>
        <v>0</v>
      </c>
      <c r="BO13" s="329">
        <f t="shared" ref="BO13:BO39" si="17">P13+BN13</f>
        <v>0</v>
      </c>
      <c r="BP13" s="329">
        <f t="shared" ref="BP13:BP39" si="18">Q13+BO13</f>
        <v>0</v>
      </c>
      <c r="BQ13" s="329">
        <f>R13+BP13</f>
        <v>0</v>
      </c>
      <c r="BR13" s="329">
        <f t="shared" ref="BR13" si="19">T13+BQ13</f>
        <v>0</v>
      </c>
      <c r="BS13" s="329">
        <f t="shared" ref="BS13" si="20">U13+BR13</f>
        <v>0</v>
      </c>
    </row>
    <row r="14" spans="1:71" x14ac:dyDescent="0.2">
      <c r="A14" s="302">
        <v>21201</v>
      </c>
      <c r="B14" s="285" t="s">
        <v>20</v>
      </c>
      <c r="C14" s="48"/>
      <c r="D14" s="304">
        <f t="shared" si="1"/>
        <v>0</v>
      </c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W14" s="307">
        <f t="shared" si="0"/>
        <v>21201</v>
      </c>
      <c r="X14" s="307" t="str">
        <f t="shared" si="2"/>
        <v>Materiales y útiles de impresión y reproducción</v>
      </c>
      <c r="Y14" s="312">
        <f t="shared" si="3"/>
        <v>0</v>
      </c>
      <c r="Z14" s="313">
        <f t="shared" si="4"/>
        <v>0</v>
      </c>
      <c r="AA14" s="313">
        <f t="shared" si="5"/>
        <v>0</v>
      </c>
      <c r="AB14" s="411">
        <v>0</v>
      </c>
      <c r="AC14" s="312">
        <f t="shared" ref="AC14:AC39" si="21">Y14-AA14-AB14</f>
        <v>0</v>
      </c>
      <c r="AY14" s="319">
        <v>45292</v>
      </c>
      <c r="AZ14" s="320">
        <v>17</v>
      </c>
      <c r="BA14" s="320">
        <v>68</v>
      </c>
      <c r="BB14" s="318"/>
      <c r="BC14" s="318"/>
      <c r="BD14" s="329">
        <f t="shared" si="6"/>
        <v>0</v>
      </c>
      <c r="BE14" s="329">
        <f t="shared" si="7"/>
        <v>0</v>
      </c>
      <c r="BF14" s="329">
        <f t="shared" si="8"/>
        <v>0</v>
      </c>
      <c r="BG14" s="329">
        <f t="shared" si="9"/>
        <v>0</v>
      </c>
      <c r="BH14" s="329">
        <f t="shared" si="10"/>
        <v>0</v>
      </c>
      <c r="BI14" s="329">
        <f t="shared" si="11"/>
        <v>0</v>
      </c>
      <c r="BJ14" s="329">
        <f t="shared" si="12"/>
        <v>0</v>
      </c>
      <c r="BK14" s="329">
        <f t="shared" si="13"/>
        <v>0</v>
      </c>
      <c r="BL14" s="329">
        <f t="shared" si="14"/>
        <v>0</v>
      </c>
      <c r="BM14" s="329">
        <f t="shared" si="15"/>
        <v>0</v>
      </c>
      <c r="BN14" s="329">
        <f t="shared" si="16"/>
        <v>0</v>
      </c>
      <c r="BO14" s="329">
        <f t="shared" si="17"/>
        <v>0</v>
      </c>
      <c r="BP14" s="329">
        <f t="shared" si="18"/>
        <v>0</v>
      </c>
      <c r="BQ14" s="329">
        <f t="shared" ref="BQ14:BQ39" si="22">R14+BP14</f>
        <v>0</v>
      </c>
      <c r="BR14" s="329">
        <f t="shared" ref="BR14:BR39" si="23">T14+BQ14</f>
        <v>0</v>
      </c>
      <c r="BS14" s="329">
        <f t="shared" ref="BS14:BS39" si="24">U14+BR14</f>
        <v>0</v>
      </c>
    </row>
    <row r="15" spans="1:71" ht="22.5" x14ac:dyDescent="0.2">
      <c r="A15" s="301">
        <v>21401</v>
      </c>
      <c r="B15" s="285" t="s">
        <v>162</v>
      </c>
      <c r="C15" s="48"/>
      <c r="D15" s="304">
        <f t="shared" si="1"/>
        <v>0</v>
      </c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W15" s="307">
        <f t="shared" si="0"/>
        <v>21401</v>
      </c>
      <c r="X15" s="307" t="str">
        <f t="shared" si="2"/>
        <v>Materiales y útiles consumibles para el procesamiento en equipos y bienes informáticos</v>
      </c>
      <c r="Y15" s="312">
        <f t="shared" si="3"/>
        <v>0</v>
      </c>
      <c r="Z15" s="313">
        <f t="shared" si="4"/>
        <v>0</v>
      </c>
      <c r="AA15" s="313">
        <f t="shared" si="5"/>
        <v>0</v>
      </c>
      <c r="AB15" s="411">
        <v>0</v>
      </c>
      <c r="AC15" s="312">
        <f t="shared" si="21"/>
        <v>0</v>
      </c>
      <c r="AY15" s="319">
        <v>45323</v>
      </c>
      <c r="AZ15" s="320">
        <v>18</v>
      </c>
      <c r="BA15" s="320">
        <v>69</v>
      </c>
      <c r="BB15" s="318"/>
      <c r="BC15" s="318"/>
      <c r="BD15" s="329">
        <f t="shared" si="6"/>
        <v>0</v>
      </c>
      <c r="BE15" s="329">
        <f t="shared" si="7"/>
        <v>0</v>
      </c>
      <c r="BF15" s="329">
        <f t="shared" si="8"/>
        <v>0</v>
      </c>
      <c r="BG15" s="329">
        <f t="shared" si="9"/>
        <v>0</v>
      </c>
      <c r="BH15" s="329">
        <f t="shared" si="10"/>
        <v>0</v>
      </c>
      <c r="BI15" s="329">
        <f t="shared" si="11"/>
        <v>0</v>
      </c>
      <c r="BJ15" s="329">
        <f t="shared" si="12"/>
        <v>0</v>
      </c>
      <c r="BK15" s="329">
        <f t="shared" si="13"/>
        <v>0</v>
      </c>
      <c r="BL15" s="329">
        <f t="shared" si="14"/>
        <v>0</v>
      </c>
      <c r="BM15" s="329">
        <f t="shared" si="15"/>
        <v>0</v>
      </c>
      <c r="BN15" s="329">
        <f t="shared" si="16"/>
        <v>0</v>
      </c>
      <c r="BO15" s="329">
        <f t="shared" si="17"/>
        <v>0</v>
      </c>
      <c r="BP15" s="329">
        <f t="shared" si="18"/>
        <v>0</v>
      </c>
      <c r="BQ15" s="329">
        <f t="shared" si="22"/>
        <v>0</v>
      </c>
      <c r="BR15" s="329">
        <f t="shared" si="23"/>
        <v>0</v>
      </c>
      <c r="BS15" s="329">
        <f t="shared" si="24"/>
        <v>0</v>
      </c>
    </row>
    <row r="16" spans="1:71" x14ac:dyDescent="0.2">
      <c r="A16" s="302">
        <v>21601</v>
      </c>
      <c r="B16" s="285" t="s">
        <v>29</v>
      </c>
      <c r="C16" s="48"/>
      <c r="D16" s="304">
        <f t="shared" si="1"/>
        <v>0</v>
      </c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W16" s="307">
        <f t="shared" si="0"/>
        <v>21601</v>
      </c>
      <c r="X16" s="307" t="str">
        <f t="shared" si="2"/>
        <v>Material de limpieza</v>
      </c>
      <c r="Y16" s="312">
        <f t="shared" si="3"/>
        <v>0</v>
      </c>
      <c r="Z16" s="313">
        <f t="shared" si="4"/>
        <v>0</v>
      </c>
      <c r="AA16" s="313">
        <f t="shared" si="5"/>
        <v>0</v>
      </c>
      <c r="AB16" s="411">
        <v>0</v>
      </c>
      <c r="AC16" s="312">
        <f t="shared" si="21"/>
        <v>0</v>
      </c>
      <c r="AY16" s="319">
        <v>45352</v>
      </c>
      <c r="AZ16" s="320">
        <v>19</v>
      </c>
      <c r="BA16" s="320">
        <v>70</v>
      </c>
      <c r="BB16" s="318"/>
      <c r="BC16" s="318"/>
      <c r="BD16" s="329">
        <f t="shared" si="6"/>
        <v>0</v>
      </c>
      <c r="BE16" s="329">
        <f t="shared" si="7"/>
        <v>0</v>
      </c>
      <c r="BF16" s="329">
        <f t="shared" si="8"/>
        <v>0</v>
      </c>
      <c r="BG16" s="329">
        <f t="shared" si="9"/>
        <v>0</v>
      </c>
      <c r="BH16" s="329">
        <f t="shared" si="10"/>
        <v>0</v>
      </c>
      <c r="BI16" s="329">
        <f t="shared" si="11"/>
        <v>0</v>
      </c>
      <c r="BJ16" s="329">
        <f t="shared" si="12"/>
        <v>0</v>
      </c>
      <c r="BK16" s="329">
        <f t="shared" si="13"/>
        <v>0</v>
      </c>
      <c r="BL16" s="329">
        <f t="shared" si="14"/>
        <v>0</v>
      </c>
      <c r="BM16" s="329">
        <f t="shared" si="15"/>
        <v>0</v>
      </c>
      <c r="BN16" s="329">
        <f t="shared" si="16"/>
        <v>0</v>
      </c>
      <c r="BO16" s="329">
        <f t="shared" si="17"/>
        <v>0</v>
      </c>
      <c r="BP16" s="329">
        <f t="shared" si="18"/>
        <v>0</v>
      </c>
      <c r="BQ16" s="329">
        <f t="shared" si="22"/>
        <v>0</v>
      </c>
      <c r="BR16" s="329">
        <f t="shared" si="23"/>
        <v>0</v>
      </c>
      <c r="BS16" s="329">
        <f t="shared" si="24"/>
        <v>0</v>
      </c>
    </row>
    <row r="17" spans="1:71" ht="33.75" x14ac:dyDescent="0.2">
      <c r="A17" s="302">
        <v>22102</v>
      </c>
      <c r="B17" s="285" t="s">
        <v>208</v>
      </c>
      <c r="C17" s="48"/>
      <c r="D17" s="304">
        <f t="shared" si="1"/>
        <v>0</v>
      </c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W17" s="307">
        <f t="shared" si="0"/>
        <v>22102</v>
      </c>
      <c r="X17" s="307" t="str">
        <f t="shared" si="2"/>
        <v>Productos alimenticios para personas derivado de la prestación de servicios públicos en unidades de salud</v>
      </c>
      <c r="Y17" s="312">
        <f t="shared" si="3"/>
        <v>0</v>
      </c>
      <c r="Z17" s="313">
        <f t="shared" si="4"/>
        <v>0</v>
      </c>
      <c r="AA17" s="313">
        <f t="shared" si="5"/>
        <v>0</v>
      </c>
      <c r="AB17" s="411">
        <v>0</v>
      </c>
      <c r="AC17" s="312">
        <f t="shared" si="21"/>
        <v>0</v>
      </c>
      <c r="AY17" s="319">
        <v>45383</v>
      </c>
      <c r="AZ17" s="320">
        <v>20</v>
      </c>
      <c r="BA17" s="320">
        <v>71</v>
      </c>
      <c r="BB17" s="318"/>
      <c r="BC17" s="318"/>
      <c r="BD17" s="329">
        <f t="shared" si="6"/>
        <v>0</v>
      </c>
      <c r="BE17" s="329">
        <f t="shared" si="7"/>
        <v>0</v>
      </c>
      <c r="BF17" s="329">
        <f t="shared" si="8"/>
        <v>0</v>
      </c>
      <c r="BG17" s="329">
        <f t="shared" si="9"/>
        <v>0</v>
      </c>
      <c r="BH17" s="329">
        <f t="shared" si="10"/>
        <v>0</v>
      </c>
      <c r="BI17" s="329">
        <f t="shared" si="11"/>
        <v>0</v>
      </c>
      <c r="BJ17" s="329">
        <f t="shared" si="12"/>
        <v>0</v>
      </c>
      <c r="BK17" s="329">
        <f t="shared" si="13"/>
        <v>0</v>
      </c>
      <c r="BL17" s="329">
        <f t="shared" si="14"/>
        <v>0</v>
      </c>
      <c r="BM17" s="329">
        <f t="shared" si="15"/>
        <v>0</v>
      </c>
      <c r="BN17" s="329">
        <f t="shared" si="16"/>
        <v>0</v>
      </c>
      <c r="BO17" s="329">
        <f t="shared" si="17"/>
        <v>0</v>
      </c>
      <c r="BP17" s="329">
        <f t="shared" si="18"/>
        <v>0</v>
      </c>
      <c r="BQ17" s="329">
        <f t="shared" si="22"/>
        <v>0</v>
      </c>
      <c r="BR17" s="329">
        <f t="shared" si="23"/>
        <v>0</v>
      </c>
      <c r="BS17" s="329">
        <f t="shared" si="24"/>
        <v>0</v>
      </c>
    </row>
    <row r="18" spans="1:71" x14ac:dyDescent="0.2">
      <c r="A18" s="301">
        <v>22301</v>
      </c>
      <c r="B18" s="285" t="s">
        <v>41</v>
      </c>
      <c r="C18" s="48"/>
      <c r="D18" s="304">
        <f t="shared" si="1"/>
        <v>0</v>
      </c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W18" s="307">
        <f t="shared" si="0"/>
        <v>22301</v>
      </c>
      <c r="X18" s="307" t="str">
        <f t="shared" si="2"/>
        <v>Utensilios para el servicio de alimentación</v>
      </c>
      <c r="Y18" s="312">
        <f t="shared" si="3"/>
        <v>0</v>
      </c>
      <c r="Z18" s="313">
        <f t="shared" si="4"/>
        <v>0</v>
      </c>
      <c r="AA18" s="313">
        <f t="shared" si="5"/>
        <v>0</v>
      </c>
      <c r="AB18" s="411">
        <v>0</v>
      </c>
      <c r="AC18" s="312">
        <f t="shared" si="21"/>
        <v>0</v>
      </c>
      <c r="AY18" s="319"/>
      <c r="AZ18" s="320"/>
      <c r="BA18" s="320"/>
      <c r="BB18" s="318"/>
      <c r="BC18" s="318"/>
      <c r="BD18" s="329">
        <f t="shared" si="6"/>
        <v>0</v>
      </c>
      <c r="BE18" s="329">
        <f t="shared" si="7"/>
        <v>0</v>
      </c>
      <c r="BF18" s="329">
        <f t="shared" si="8"/>
        <v>0</v>
      </c>
      <c r="BG18" s="329">
        <f t="shared" si="9"/>
        <v>0</v>
      </c>
      <c r="BH18" s="329">
        <f t="shared" si="10"/>
        <v>0</v>
      </c>
      <c r="BI18" s="329">
        <f t="shared" si="11"/>
        <v>0</v>
      </c>
      <c r="BJ18" s="329">
        <f t="shared" si="12"/>
        <v>0</v>
      </c>
      <c r="BK18" s="329">
        <f t="shared" si="13"/>
        <v>0</v>
      </c>
      <c r="BL18" s="329">
        <f t="shared" si="14"/>
        <v>0</v>
      </c>
      <c r="BM18" s="329">
        <f t="shared" si="15"/>
        <v>0</v>
      </c>
      <c r="BN18" s="329">
        <f t="shared" si="16"/>
        <v>0</v>
      </c>
      <c r="BO18" s="329">
        <f t="shared" si="17"/>
        <v>0</v>
      </c>
      <c r="BP18" s="329">
        <f t="shared" si="18"/>
        <v>0</v>
      </c>
      <c r="BQ18" s="329">
        <f t="shared" si="22"/>
        <v>0</v>
      </c>
      <c r="BR18" s="329">
        <f t="shared" si="23"/>
        <v>0</v>
      </c>
      <c r="BS18" s="329">
        <f t="shared" si="24"/>
        <v>0</v>
      </c>
    </row>
    <row r="19" spans="1:71" x14ac:dyDescent="0.2">
      <c r="A19" s="301">
        <v>24101</v>
      </c>
      <c r="B19" s="285" t="s">
        <v>42</v>
      </c>
      <c r="C19" s="48"/>
      <c r="D19" s="304">
        <f t="shared" si="1"/>
        <v>0</v>
      </c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W19" s="307">
        <f t="shared" si="0"/>
        <v>24101</v>
      </c>
      <c r="X19" s="307" t="str">
        <f t="shared" si="2"/>
        <v>Productos minerales no metálicos</v>
      </c>
      <c r="Y19" s="312">
        <f t="shared" si="3"/>
        <v>0</v>
      </c>
      <c r="Z19" s="313">
        <f t="shared" si="4"/>
        <v>0</v>
      </c>
      <c r="AA19" s="313">
        <f t="shared" si="5"/>
        <v>0</v>
      </c>
      <c r="AB19" s="411">
        <v>0</v>
      </c>
      <c r="AC19" s="312">
        <f t="shared" si="21"/>
        <v>0</v>
      </c>
      <c r="AY19" s="319"/>
      <c r="AZ19" s="320"/>
      <c r="BA19" s="320"/>
      <c r="BB19" s="318"/>
      <c r="BC19" s="318"/>
      <c r="BD19" s="329">
        <f t="shared" si="6"/>
        <v>0</v>
      </c>
      <c r="BE19" s="329">
        <f t="shared" si="7"/>
        <v>0</v>
      </c>
      <c r="BF19" s="329">
        <f t="shared" si="8"/>
        <v>0</v>
      </c>
      <c r="BG19" s="329">
        <f t="shared" si="9"/>
        <v>0</v>
      </c>
      <c r="BH19" s="329">
        <f t="shared" si="10"/>
        <v>0</v>
      </c>
      <c r="BI19" s="329">
        <f t="shared" si="11"/>
        <v>0</v>
      </c>
      <c r="BJ19" s="329">
        <f t="shared" si="12"/>
        <v>0</v>
      </c>
      <c r="BK19" s="329">
        <f t="shared" si="13"/>
        <v>0</v>
      </c>
      <c r="BL19" s="329">
        <f t="shared" si="14"/>
        <v>0</v>
      </c>
      <c r="BM19" s="329">
        <f t="shared" si="15"/>
        <v>0</v>
      </c>
      <c r="BN19" s="329">
        <f t="shared" si="16"/>
        <v>0</v>
      </c>
      <c r="BO19" s="329">
        <f t="shared" si="17"/>
        <v>0</v>
      </c>
      <c r="BP19" s="329">
        <f t="shared" si="18"/>
        <v>0</v>
      </c>
      <c r="BQ19" s="329">
        <f t="shared" si="22"/>
        <v>0</v>
      </c>
      <c r="BR19" s="329">
        <f t="shared" si="23"/>
        <v>0</v>
      </c>
      <c r="BS19" s="329">
        <f t="shared" si="24"/>
        <v>0</v>
      </c>
    </row>
    <row r="20" spans="1:71" x14ac:dyDescent="0.2">
      <c r="A20" s="301">
        <v>24201</v>
      </c>
      <c r="B20" s="285" t="s">
        <v>43</v>
      </c>
      <c r="C20" s="48"/>
      <c r="D20" s="304">
        <f t="shared" si="1"/>
        <v>0</v>
      </c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W20" s="307">
        <f t="shared" si="0"/>
        <v>24201</v>
      </c>
      <c r="X20" s="307" t="str">
        <f t="shared" si="2"/>
        <v>Cemento y productos de concreto</v>
      </c>
      <c r="Y20" s="312">
        <f t="shared" si="3"/>
        <v>0</v>
      </c>
      <c r="Z20" s="313">
        <f t="shared" si="4"/>
        <v>0</v>
      </c>
      <c r="AA20" s="313">
        <f t="shared" si="5"/>
        <v>0</v>
      </c>
      <c r="AB20" s="411">
        <v>0</v>
      </c>
      <c r="AC20" s="312">
        <f t="shared" si="21"/>
        <v>0</v>
      </c>
      <c r="AY20" s="319"/>
      <c r="AZ20" s="320"/>
      <c r="BA20" s="320"/>
      <c r="BB20" s="318"/>
      <c r="BC20" s="318"/>
      <c r="BD20" s="329">
        <f t="shared" si="6"/>
        <v>0</v>
      </c>
      <c r="BE20" s="329">
        <f t="shared" si="7"/>
        <v>0</v>
      </c>
      <c r="BF20" s="329">
        <f t="shared" si="8"/>
        <v>0</v>
      </c>
      <c r="BG20" s="329">
        <f t="shared" si="9"/>
        <v>0</v>
      </c>
      <c r="BH20" s="329">
        <f t="shared" si="10"/>
        <v>0</v>
      </c>
      <c r="BI20" s="329">
        <f t="shared" si="11"/>
        <v>0</v>
      </c>
      <c r="BJ20" s="329">
        <f t="shared" si="12"/>
        <v>0</v>
      </c>
      <c r="BK20" s="329">
        <f t="shared" si="13"/>
        <v>0</v>
      </c>
      <c r="BL20" s="329">
        <f t="shared" si="14"/>
        <v>0</v>
      </c>
      <c r="BM20" s="329">
        <f t="shared" si="15"/>
        <v>0</v>
      </c>
      <c r="BN20" s="329">
        <f t="shared" si="16"/>
        <v>0</v>
      </c>
      <c r="BO20" s="329">
        <f t="shared" si="17"/>
        <v>0</v>
      </c>
      <c r="BP20" s="329">
        <f t="shared" si="18"/>
        <v>0</v>
      </c>
      <c r="BQ20" s="329">
        <f t="shared" si="22"/>
        <v>0</v>
      </c>
      <c r="BR20" s="329">
        <f t="shared" si="23"/>
        <v>0</v>
      </c>
      <c r="BS20" s="329">
        <f t="shared" si="24"/>
        <v>0</v>
      </c>
    </row>
    <row r="21" spans="1:71" x14ac:dyDescent="0.2">
      <c r="A21" s="301">
        <v>24301</v>
      </c>
      <c r="B21" s="285" t="s">
        <v>44</v>
      </c>
      <c r="C21" s="48"/>
      <c r="D21" s="304">
        <f t="shared" si="1"/>
        <v>0</v>
      </c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W21" s="307">
        <f t="shared" si="0"/>
        <v>24301</v>
      </c>
      <c r="X21" s="307" t="str">
        <f t="shared" si="2"/>
        <v>Cal, yeso y productos de yeso</v>
      </c>
      <c r="Y21" s="312">
        <f t="shared" si="3"/>
        <v>0</v>
      </c>
      <c r="Z21" s="313">
        <f t="shared" si="4"/>
        <v>0</v>
      </c>
      <c r="AA21" s="313">
        <f t="shared" si="5"/>
        <v>0</v>
      </c>
      <c r="AB21" s="411">
        <v>0</v>
      </c>
      <c r="AC21" s="312">
        <f t="shared" si="21"/>
        <v>0</v>
      </c>
      <c r="AY21" s="319"/>
      <c r="AZ21" s="320"/>
      <c r="BA21" s="320"/>
      <c r="BB21" s="318"/>
      <c r="BC21" s="318"/>
      <c r="BD21" s="329">
        <f t="shared" si="6"/>
        <v>0</v>
      </c>
      <c r="BE21" s="329">
        <f t="shared" si="7"/>
        <v>0</v>
      </c>
      <c r="BF21" s="329">
        <f t="shared" si="8"/>
        <v>0</v>
      </c>
      <c r="BG21" s="329">
        <f t="shared" si="9"/>
        <v>0</v>
      </c>
      <c r="BH21" s="329">
        <f t="shared" si="10"/>
        <v>0</v>
      </c>
      <c r="BI21" s="329">
        <f t="shared" si="11"/>
        <v>0</v>
      </c>
      <c r="BJ21" s="329">
        <f t="shared" si="12"/>
        <v>0</v>
      </c>
      <c r="BK21" s="329">
        <f t="shared" si="13"/>
        <v>0</v>
      </c>
      <c r="BL21" s="329">
        <f t="shared" si="14"/>
        <v>0</v>
      </c>
      <c r="BM21" s="329">
        <f t="shared" si="15"/>
        <v>0</v>
      </c>
      <c r="BN21" s="329">
        <f t="shared" si="16"/>
        <v>0</v>
      </c>
      <c r="BO21" s="329">
        <f t="shared" si="17"/>
        <v>0</v>
      </c>
      <c r="BP21" s="329">
        <f t="shared" si="18"/>
        <v>0</v>
      </c>
      <c r="BQ21" s="329">
        <f t="shared" si="22"/>
        <v>0</v>
      </c>
      <c r="BR21" s="329">
        <f t="shared" si="23"/>
        <v>0</v>
      </c>
      <c r="BS21" s="329">
        <f t="shared" si="24"/>
        <v>0</v>
      </c>
    </row>
    <row r="22" spans="1:71" x14ac:dyDescent="0.2">
      <c r="A22" s="301">
        <v>24401</v>
      </c>
      <c r="B22" s="285" t="s">
        <v>45</v>
      </c>
      <c r="C22" s="48"/>
      <c r="D22" s="304">
        <f t="shared" si="1"/>
        <v>0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W22" s="307">
        <f t="shared" si="0"/>
        <v>24401</v>
      </c>
      <c r="X22" s="307" t="str">
        <f t="shared" si="2"/>
        <v>Madera y productos de madera</v>
      </c>
      <c r="Y22" s="312">
        <f t="shared" si="3"/>
        <v>0</v>
      </c>
      <c r="Z22" s="313">
        <f t="shared" si="4"/>
        <v>0</v>
      </c>
      <c r="AA22" s="313">
        <f t="shared" si="5"/>
        <v>0</v>
      </c>
      <c r="AB22" s="411">
        <v>0</v>
      </c>
      <c r="AC22" s="312">
        <f t="shared" si="21"/>
        <v>0</v>
      </c>
      <c r="AY22" s="319"/>
      <c r="AZ22" s="320"/>
      <c r="BA22" s="320"/>
      <c r="BB22" s="318"/>
      <c r="BC22" s="318"/>
      <c r="BD22" s="329">
        <f t="shared" si="6"/>
        <v>0</v>
      </c>
      <c r="BE22" s="329">
        <f t="shared" si="7"/>
        <v>0</v>
      </c>
      <c r="BF22" s="329">
        <f t="shared" si="8"/>
        <v>0</v>
      </c>
      <c r="BG22" s="329">
        <f t="shared" si="9"/>
        <v>0</v>
      </c>
      <c r="BH22" s="329">
        <f t="shared" si="10"/>
        <v>0</v>
      </c>
      <c r="BI22" s="329">
        <f t="shared" si="11"/>
        <v>0</v>
      </c>
      <c r="BJ22" s="329">
        <f t="shared" si="12"/>
        <v>0</v>
      </c>
      <c r="BK22" s="329">
        <f t="shared" si="13"/>
        <v>0</v>
      </c>
      <c r="BL22" s="329">
        <f t="shared" si="14"/>
        <v>0</v>
      </c>
      <c r="BM22" s="329">
        <f t="shared" si="15"/>
        <v>0</v>
      </c>
      <c r="BN22" s="329">
        <f t="shared" si="16"/>
        <v>0</v>
      </c>
      <c r="BO22" s="329">
        <f t="shared" si="17"/>
        <v>0</v>
      </c>
      <c r="BP22" s="329">
        <f t="shared" si="18"/>
        <v>0</v>
      </c>
      <c r="BQ22" s="329">
        <f t="shared" si="22"/>
        <v>0</v>
      </c>
      <c r="BR22" s="329">
        <f t="shared" si="23"/>
        <v>0</v>
      </c>
      <c r="BS22" s="329">
        <f t="shared" si="24"/>
        <v>0</v>
      </c>
    </row>
    <row r="23" spans="1:71" x14ac:dyDescent="0.2">
      <c r="A23" s="301">
        <v>24501</v>
      </c>
      <c r="B23" s="285" t="s">
        <v>46</v>
      </c>
      <c r="C23" s="48"/>
      <c r="D23" s="304">
        <f t="shared" si="1"/>
        <v>0</v>
      </c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W23" s="307">
        <f t="shared" si="0"/>
        <v>24501</v>
      </c>
      <c r="X23" s="307" t="str">
        <f t="shared" si="2"/>
        <v>Vidrio y productos de vidrio</v>
      </c>
      <c r="Y23" s="312">
        <f t="shared" si="3"/>
        <v>0</v>
      </c>
      <c r="Z23" s="313">
        <f t="shared" si="4"/>
        <v>0</v>
      </c>
      <c r="AA23" s="313">
        <f t="shared" si="5"/>
        <v>0</v>
      </c>
      <c r="AB23" s="411">
        <v>0</v>
      </c>
      <c r="AC23" s="312">
        <f t="shared" si="21"/>
        <v>0</v>
      </c>
      <c r="AY23" s="319"/>
      <c r="AZ23" s="320"/>
      <c r="BA23" s="320"/>
      <c r="BB23" s="318"/>
      <c r="BC23" s="318"/>
      <c r="BD23" s="329">
        <f t="shared" si="6"/>
        <v>0</v>
      </c>
      <c r="BE23" s="329">
        <f t="shared" si="7"/>
        <v>0</v>
      </c>
      <c r="BF23" s="329">
        <f t="shared" si="8"/>
        <v>0</v>
      </c>
      <c r="BG23" s="329">
        <f t="shared" si="9"/>
        <v>0</v>
      </c>
      <c r="BH23" s="329">
        <f t="shared" si="10"/>
        <v>0</v>
      </c>
      <c r="BI23" s="329">
        <f t="shared" si="11"/>
        <v>0</v>
      </c>
      <c r="BJ23" s="329">
        <f t="shared" si="12"/>
        <v>0</v>
      </c>
      <c r="BK23" s="329">
        <f t="shared" si="13"/>
        <v>0</v>
      </c>
      <c r="BL23" s="329">
        <f t="shared" si="14"/>
        <v>0</v>
      </c>
      <c r="BM23" s="329">
        <f t="shared" si="15"/>
        <v>0</v>
      </c>
      <c r="BN23" s="329">
        <f t="shared" si="16"/>
        <v>0</v>
      </c>
      <c r="BO23" s="329">
        <f t="shared" si="17"/>
        <v>0</v>
      </c>
      <c r="BP23" s="329">
        <f t="shared" si="18"/>
        <v>0</v>
      </c>
      <c r="BQ23" s="329">
        <f t="shared" si="22"/>
        <v>0</v>
      </c>
      <c r="BR23" s="329">
        <f t="shared" si="23"/>
        <v>0</v>
      </c>
      <c r="BS23" s="329">
        <f t="shared" si="24"/>
        <v>0</v>
      </c>
    </row>
    <row r="24" spans="1:71" x14ac:dyDescent="0.2">
      <c r="A24" s="301">
        <v>24601</v>
      </c>
      <c r="B24" s="285" t="s">
        <v>47</v>
      </c>
      <c r="C24" s="48"/>
      <c r="D24" s="304">
        <f t="shared" si="1"/>
        <v>0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W24" s="307">
        <f t="shared" si="0"/>
        <v>24601</v>
      </c>
      <c r="X24" s="307" t="str">
        <f t="shared" si="2"/>
        <v>Material eléctrico y electrónico</v>
      </c>
      <c r="Y24" s="312">
        <f t="shared" si="3"/>
        <v>0</v>
      </c>
      <c r="Z24" s="313">
        <f t="shared" si="4"/>
        <v>0</v>
      </c>
      <c r="AA24" s="313">
        <f t="shared" si="5"/>
        <v>0</v>
      </c>
      <c r="AB24" s="411">
        <v>0</v>
      </c>
      <c r="AC24" s="312">
        <f t="shared" si="21"/>
        <v>0</v>
      </c>
      <c r="AY24" s="319"/>
      <c r="AZ24" s="320"/>
      <c r="BA24" s="320"/>
      <c r="BB24" s="318"/>
      <c r="BC24" s="318"/>
      <c r="BD24" s="329">
        <f t="shared" si="6"/>
        <v>0</v>
      </c>
      <c r="BE24" s="329">
        <f t="shared" si="7"/>
        <v>0</v>
      </c>
      <c r="BF24" s="329">
        <f t="shared" si="8"/>
        <v>0</v>
      </c>
      <c r="BG24" s="329">
        <f t="shared" si="9"/>
        <v>0</v>
      </c>
      <c r="BH24" s="329">
        <f t="shared" si="10"/>
        <v>0</v>
      </c>
      <c r="BI24" s="329">
        <f t="shared" si="11"/>
        <v>0</v>
      </c>
      <c r="BJ24" s="329">
        <f t="shared" si="12"/>
        <v>0</v>
      </c>
      <c r="BK24" s="329">
        <f t="shared" si="13"/>
        <v>0</v>
      </c>
      <c r="BL24" s="329">
        <f t="shared" si="14"/>
        <v>0</v>
      </c>
      <c r="BM24" s="329">
        <f t="shared" si="15"/>
        <v>0</v>
      </c>
      <c r="BN24" s="329">
        <f t="shared" si="16"/>
        <v>0</v>
      </c>
      <c r="BO24" s="329">
        <f t="shared" si="17"/>
        <v>0</v>
      </c>
      <c r="BP24" s="329">
        <f t="shared" si="18"/>
        <v>0</v>
      </c>
      <c r="BQ24" s="329">
        <f t="shared" si="22"/>
        <v>0</v>
      </c>
      <c r="BR24" s="329">
        <f t="shared" si="23"/>
        <v>0</v>
      </c>
      <c r="BS24" s="329">
        <f t="shared" si="24"/>
        <v>0</v>
      </c>
    </row>
    <row r="25" spans="1:71" x14ac:dyDescent="0.2">
      <c r="A25" s="301">
        <v>24701</v>
      </c>
      <c r="B25" s="285" t="s">
        <v>48</v>
      </c>
      <c r="C25" s="48"/>
      <c r="D25" s="304">
        <f t="shared" si="1"/>
        <v>0</v>
      </c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W25" s="307">
        <f t="shared" si="0"/>
        <v>24701</v>
      </c>
      <c r="X25" s="307" t="str">
        <f t="shared" si="2"/>
        <v>Artículos metálicos para la construcción</v>
      </c>
      <c r="Y25" s="312">
        <f t="shared" si="3"/>
        <v>0</v>
      </c>
      <c r="Z25" s="313">
        <f t="shared" si="4"/>
        <v>0</v>
      </c>
      <c r="AA25" s="313">
        <f t="shared" si="5"/>
        <v>0</v>
      </c>
      <c r="AB25" s="411">
        <v>0</v>
      </c>
      <c r="AC25" s="312">
        <f t="shared" si="21"/>
        <v>0</v>
      </c>
      <c r="AY25" s="319"/>
      <c r="AZ25" s="320"/>
      <c r="BA25" s="320"/>
      <c r="BB25" s="318"/>
      <c r="BC25" s="318"/>
      <c r="BD25" s="329">
        <f t="shared" si="6"/>
        <v>0</v>
      </c>
      <c r="BE25" s="329">
        <f t="shared" si="7"/>
        <v>0</v>
      </c>
      <c r="BF25" s="329">
        <f t="shared" si="8"/>
        <v>0</v>
      </c>
      <c r="BG25" s="329">
        <f t="shared" si="9"/>
        <v>0</v>
      </c>
      <c r="BH25" s="329">
        <f t="shared" si="10"/>
        <v>0</v>
      </c>
      <c r="BI25" s="329">
        <f t="shared" si="11"/>
        <v>0</v>
      </c>
      <c r="BJ25" s="329">
        <f t="shared" si="12"/>
        <v>0</v>
      </c>
      <c r="BK25" s="329">
        <f t="shared" si="13"/>
        <v>0</v>
      </c>
      <c r="BL25" s="329">
        <f t="shared" si="14"/>
        <v>0</v>
      </c>
      <c r="BM25" s="329">
        <f t="shared" si="15"/>
        <v>0</v>
      </c>
      <c r="BN25" s="329">
        <f t="shared" si="16"/>
        <v>0</v>
      </c>
      <c r="BO25" s="329">
        <f t="shared" si="17"/>
        <v>0</v>
      </c>
      <c r="BP25" s="329">
        <f t="shared" si="18"/>
        <v>0</v>
      </c>
      <c r="BQ25" s="329">
        <f t="shared" si="22"/>
        <v>0</v>
      </c>
      <c r="BR25" s="329">
        <f t="shared" si="23"/>
        <v>0</v>
      </c>
      <c r="BS25" s="329">
        <f t="shared" si="24"/>
        <v>0</v>
      </c>
    </row>
    <row r="26" spans="1:71" x14ac:dyDescent="0.2">
      <c r="A26" s="301">
        <v>24801</v>
      </c>
      <c r="B26" s="285" t="s">
        <v>49</v>
      </c>
      <c r="C26" s="48"/>
      <c r="D26" s="304">
        <f t="shared" si="1"/>
        <v>0</v>
      </c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W26" s="307">
        <f t="shared" si="0"/>
        <v>24801</v>
      </c>
      <c r="X26" s="307" t="str">
        <f t="shared" si="2"/>
        <v>Materiales complementarios</v>
      </c>
      <c r="Y26" s="312">
        <f t="shared" si="3"/>
        <v>0</v>
      </c>
      <c r="Z26" s="313">
        <f t="shared" si="4"/>
        <v>0</v>
      </c>
      <c r="AA26" s="313">
        <f t="shared" si="5"/>
        <v>0</v>
      </c>
      <c r="AB26" s="411">
        <v>0</v>
      </c>
      <c r="AC26" s="312">
        <f t="shared" si="21"/>
        <v>0</v>
      </c>
      <c r="AY26" s="319"/>
      <c r="AZ26" s="320"/>
      <c r="BA26" s="320"/>
      <c r="BB26" s="318"/>
      <c r="BC26" s="318"/>
      <c r="BD26" s="329">
        <f t="shared" si="6"/>
        <v>0</v>
      </c>
      <c r="BE26" s="329">
        <f t="shared" si="7"/>
        <v>0</v>
      </c>
      <c r="BF26" s="329">
        <f t="shared" si="8"/>
        <v>0</v>
      </c>
      <c r="BG26" s="329">
        <f t="shared" si="9"/>
        <v>0</v>
      </c>
      <c r="BH26" s="329">
        <f t="shared" si="10"/>
        <v>0</v>
      </c>
      <c r="BI26" s="329">
        <f t="shared" si="11"/>
        <v>0</v>
      </c>
      <c r="BJ26" s="329">
        <f t="shared" si="12"/>
        <v>0</v>
      </c>
      <c r="BK26" s="329">
        <f t="shared" si="13"/>
        <v>0</v>
      </c>
      <c r="BL26" s="329">
        <f t="shared" si="14"/>
        <v>0</v>
      </c>
      <c r="BM26" s="329">
        <f t="shared" si="15"/>
        <v>0</v>
      </c>
      <c r="BN26" s="329">
        <f t="shared" si="16"/>
        <v>0</v>
      </c>
      <c r="BO26" s="329">
        <f t="shared" si="17"/>
        <v>0</v>
      </c>
      <c r="BP26" s="329">
        <f t="shared" si="18"/>
        <v>0</v>
      </c>
      <c r="BQ26" s="329">
        <f t="shared" si="22"/>
        <v>0</v>
      </c>
      <c r="BR26" s="329">
        <f t="shared" si="23"/>
        <v>0</v>
      </c>
      <c r="BS26" s="329">
        <f t="shared" si="24"/>
        <v>0</v>
      </c>
    </row>
    <row r="27" spans="1:71" ht="22.5" x14ac:dyDescent="0.2">
      <c r="A27" s="301">
        <v>24901</v>
      </c>
      <c r="B27" s="285" t="s">
        <v>50</v>
      </c>
      <c r="C27" s="48"/>
      <c r="D27" s="304">
        <f t="shared" si="1"/>
        <v>0</v>
      </c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W27" s="307">
        <f t="shared" si="0"/>
        <v>24901</v>
      </c>
      <c r="X27" s="307" t="str">
        <f t="shared" si="2"/>
        <v>Otros materiales y artículos de construcción y reparación</v>
      </c>
      <c r="Y27" s="312">
        <f t="shared" si="3"/>
        <v>0</v>
      </c>
      <c r="Z27" s="313">
        <f t="shared" si="4"/>
        <v>0</v>
      </c>
      <c r="AA27" s="313">
        <f t="shared" si="5"/>
        <v>0</v>
      </c>
      <c r="AB27" s="411">
        <v>0</v>
      </c>
      <c r="AC27" s="312">
        <f t="shared" si="21"/>
        <v>0</v>
      </c>
      <c r="AY27" s="319"/>
      <c r="AZ27" s="320"/>
      <c r="BA27" s="320"/>
      <c r="BB27" s="318"/>
      <c r="BC27" s="318"/>
      <c r="BD27" s="329">
        <f t="shared" si="6"/>
        <v>0</v>
      </c>
      <c r="BE27" s="329">
        <f t="shared" si="7"/>
        <v>0</v>
      </c>
      <c r="BF27" s="329">
        <f t="shared" si="8"/>
        <v>0</v>
      </c>
      <c r="BG27" s="329">
        <f t="shared" si="9"/>
        <v>0</v>
      </c>
      <c r="BH27" s="329">
        <f t="shared" si="10"/>
        <v>0</v>
      </c>
      <c r="BI27" s="329">
        <f t="shared" si="11"/>
        <v>0</v>
      </c>
      <c r="BJ27" s="329">
        <f t="shared" si="12"/>
        <v>0</v>
      </c>
      <c r="BK27" s="329">
        <f t="shared" si="13"/>
        <v>0</v>
      </c>
      <c r="BL27" s="329">
        <f t="shared" si="14"/>
        <v>0</v>
      </c>
      <c r="BM27" s="329">
        <f t="shared" si="15"/>
        <v>0</v>
      </c>
      <c r="BN27" s="329">
        <f t="shared" si="16"/>
        <v>0</v>
      </c>
      <c r="BO27" s="329">
        <f t="shared" si="17"/>
        <v>0</v>
      </c>
      <c r="BP27" s="329">
        <f t="shared" si="18"/>
        <v>0</v>
      </c>
      <c r="BQ27" s="329">
        <f t="shared" si="22"/>
        <v>0</v>
      </c>
      <c r="BR27" s="329">
        <f t="shared" si="23"/>
        <v>0</v>
      </c>
      <c r="BS27" s="329">
        <f t="shared" si="24"/>
        <v>0</v>
      </c>
    </row>
    <row r="28" spans="1:71" ht="45" x14ac:dyDescent="0.2">
      <c r="A28" s="301">
        <v>26102</v>
      </c>
      <c r="B28" s="285" t="s">
        <v>209</v>
      </c>
      <c r="C28" s="48"/>
      <c r="D28" s="304">
        <f t="shared" si="1"/>
        <v>0</v>
      </c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W28" s="307">
        <f t="shared" si="0"/>
        <v>26102</v>
      </c>
      <c r="X28" s="307" t="str">
        <f t="shared" si="2"/>
        <v>Combustibles, lubricantes y aditivos para vehículos terrestres, aéreos, marítimos, lacustres y fluviales destinados a servicios públicos y la operación de programas públicos</v>
      </c>
      <c r="Y28" s="312">
        <f t="shared" si="3"/>
        <v>0</v>
      </c>
      <c r="Z28" s="313">
        <f t="shared" si="4"/>
        <v>0</v>
      </c>
      <c r="AA28" s="313">
        <f t="shared" si="5"/>
        <v>0</v>
      </c>
      <c r="AB28" s="411">
        <v>0</v>
      </c>
      <c r="AC28" s="312">
        <f t="shared" si="21"/>
        <v>0</v>
      </c>
      <c r="AY28" s="319"/>
      <c r="AZ28" s="320"/>
      <c r="BA28" s="320"/>
      <c r="BB28" s="318"/>
      <c r="BC28" s="318"/>
      <c r="BD28" s="329">
        <f t="shared" si="6"/>
        <v>0</v>
      </c>
      <c r="BE28" s="329">
        <f t="shared" si="7"/>
        <v>0</v>
      </c>
      <c r="BF28" s="329">
        <f t="shared" si="8"/>
        <v>0</v>
      </c>
      <c r="BG28" s="329">
        <f t="shared" si="9"/>
        <v>0</v>
      </c>
      <c r="BH28" s="329">
        <f t="shared" si="10"/>
        <v>0</v>
      </c>
      <c r="BI28" s="329">
        <f t="shared" si="11"/>
        <v>0</v>
      </c>
      <c r="BJ28" s="329">
        <f t="shared" si="12"/>
        <v>0</v>
      </c>
      <c r="BK28" s="329">
        <f t="shared" si="13"/>
        <v>0</v>
      </c>
      <c r="BL28" s="329">
        <f t="shared" si="14"/>
        <v>0</v>
      </c>
      <c r="BM28" s="329">
        <f t="shared" si="15"/>
        <v>0</v>
      </c>
      <c r="BN28" s="329">
        <f t="shared" si="16"/>
        <v>0</v>
      </c>
      <c r="BO28" s="329">
        <f t="shared" si="17"/>
        <v>0</v>
      </c>
      <c r="BP28" s="329">
        <f t="shared" si="18"/>
        <v>0</v>
      </c>
      <c r="BQ28" s="329">
        <f t="shared" si="22"/>
        <v>0</v>
      </c>
      <c r="BR28" s="329">
        <f t="shared" si="23"/>
        <v>0</v>
      </c>
      <c r="BS28" s="329">
        <f t="shared" si="24"/>
        <v>0</v>
      </c>
    </row>
    <row r="29" spans="1:71" ht="22.5" x14ac:dyDescent="0.2">
      <c r="A29" s="302">
        <v>26105</v>
      </c>
      <c r="B29" s="285" t="s">
        <v>74</v>
      </c>
      <c r="C29" s="48"/>
      <c r="D29" s="304">
        <f t="shared" si="1"/>
        <v>0</v>
      </c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W29" s="307">
        <f t="shared" si="0"/>
        <v>26105</v>
      </c>
      <c r="X29" s="307" t="str">
        <f t="shared" si="2"/>
        <v xml:space="preserve">Combustibles, lubricantes y aditivos para maquinaria, equipo de producción y servicios </v>
      </c>
      <c r="Y29" s="312">
        <f t="shared" si="3"/>
        <v>0</v>
      </c>
      <c r="Z29" s="313">
        <f t="shared" si="4"/>
        <v>0</v>
      </c>
      <c r="AA29" s="313">
        <f t="shared" si="5"/>
        <v>0</v>
      </c>
      <c r="AB29" s="411">
        <v>0</v>
      </c>
      <c r="AC29" s="312">
        <f t="shared" si="21"/>
        <v>0</v>
      </c>
      <c r="AY29" s="319"/>
      <c r="AZ29" s="320"/>
      <c r="BA29" s="320"/>
      <c r="BB29" s="318"/>
      <c r="BC29" s="318"/>
      <c r="BD29" s="329">
        <f t="shared" si="6"/>
        <v>0</v>
      </c>
      <c r="BE29" s="329">
        <f t="shared" si="7"/>
        <v>0</v>
      </c>
      <c r="BF29" s="329">
        <f t="shared" si="8"/>
        <v>0</v>
      </c>
      <c r="BG29" s="329">
        <f t="shared" si="9"/>
        <v>0</v>
      </c>
      <c r="BH29" s="329">
        <f t="shared" si="10"/>
        <v>0</v>
      </c>
      <c r="BI29" s="329">
        <f t="shared" si="11"/>
        <v>0</v>
      </c>
      <c r="BJ29" s="329">
        <f t="shared" si="12"/>
        <v>0</v>
      </c>
      <c r="BK29" s="329">
        <f t="shared" si="13"/>
        <v>0</v>
      </c>
      <c r="BL29" s="329">
        <f t="shared" si="14"/>
        <v>0</v>
      </c>
      <c r="BM29" s="329">
        <f t="shared" si="15"/>
        <v>0</v>
      </c>
      <c r="BN29" s="329">
        <f t="shared" si="16"/>
        <v>0</v>
      </c>
      <c r="BO29" s="329">
        <f t="shared" si="17"/>
        <v>0</v>
      </c>
      <c r="BP29" s="329">
        <f t="shared" si="18"/>
        <v>0</v>
      </c>
      <c r="BQ29" s="329">
        <f t="shared" si="22"/>
        <v>0</v>
      </c>
      <c r="BR29" s="329">
        <f t="shared" si="23"/>
        <v>0</v>
      </c>
      <c r="BS29" s="329">
        <f t="shared" si="24"/>
        <v>0</v>
      </c>
    </row>
    <row r="30" spans="1:71" x14ac:dyDescent="0.2">
      <c r="A30" s="302">
        <v>27101</v>
      </c>
      <c r="B30" s="285" t="s">
        <v>31</v>
      </c>
      <c r="C30" s="48"/>
      <c r="D30" s="304">
        <f t="shared" si="1"/>
        <v>0</v>
      </c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W30" s="307">
        <f t="shared" si="0"/>
        <v>27101</v>
      </c>
      <c r="X30" s="307" t="str">
        <f t="shared" si="2"/>
        <v>Vestuario y uniformes</v>
      </c>
      <c r="Y30" s="312">
        <f t="shared" si="3"/>
        <v>0</v>
      </c>
      <c r="Z30" s="313">
        <f t="shared" si="4"/>
        <v>0</v>
      </c>
      <c r="AA30" s="313">
        <f t="shared" si="5"/>
        <v>0</v>
      </c>
      <c r="AB30" s="411">
        <v>0</v>
      </c>
      <c r="AC30" s="312">
        <f t="shared" si="21"/>
        <v>0</v>
      </c>
      <c r="AY30" s="319"/>
      <c r="AZ30" s="320"/>
      <c r="BA30" s="320"/>
      <c r="BB30" s="318"/>
      <c r="BC30" s="318"/>
      <c r="BD30" s="329">
        <f t="shared" si="6"/>
        <v>0</v>
      </c>
      <c r="BE30" s="329">
        <f t="shared" si="7"/>
        <v>0</v>
      </c>
      <c r="BF30" s="329">
        <f t="shared" si="8"/>
        <v>0</v>
      </c>
      <c r="BG30" s="329">
        <f t="shared" si="9"/>
        <v>0</v>
      </c>
      <c r="BH30" s="329">
        <f t="shared" si="10"/>
        <v>0</v>
      </c>
      <c r="BI30" s="329">
        <f t="shared" si="11"/>
        <v>0</v>
      </c>
      <c r="BJ30" s="329">
        <f t="shared" si="12"/>
        <v>0</v>
      </c>
      <c r="BK30" s="329">
        <f t="shared" si="13"/>
        <v>0</v>
      </c>
      <c r="BL30" s="329">
        <f t="shared" si="14"/>
        <v>0</v>
      </c>
      <c r="BM30" s="329">
        <f t="shared" si="15"/>
        <v>0</v>
      </c>
      <c r="BN30" s="329">
        <f t="shared" si="16"/>
        <v>0</v>
      </c>
      <c r="BO30" s="329">
        <f t="shared" si="17"/>
        <v>0</v>
      </c>
      <c r="BP30" s="329">
        <f t="shared" si="18"/>
        <v>0</v>
      </c>
      <c r="BQ30" s="329">
        <f t="shared" si="22"/>
        <v>0</v>
      </c>
      <c r="BR30" s="329">
        <f t="shared" si="23"/>
        <v>0</v>
      </c>
      <c r="BS30" s="329">
        <f t="shared" si="24"/>
        <v>0</v>
      </c>
    </row>
    <row r="31" spans="1:71" x14ac:dyDescent="0.2">
      <c r="A31" s="302">
        <v>27201</v>
      </c>
      <c r="B31" s="285" t="s">
        <v>52</v>
      </c>
      <c r="C31" s="48"/>
      <c r="D31" s="304">
        <f t="shared" si="1"/>
        <v>0</v>
      </c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W31" s="307">
        <f t="shared" si="0"/>
        <v>27201</v>
      </c>
      <c r="X31" s="307" t="str">
        <f t="shared" si="2"/>
        <v>Prendas de protección personal</v>
      </c>
      <c r="Y31" s="312">
        <f t="shared" si="3"/>
        <v>0</v>
      </c>
      <c r="Z31" s="313">
        <f t="shared" si="4"/>
        <v>0</v>
      </c>
      <c r="AA31" s="313">
        <f t="shared" si="5"/>
        <v>0</v>
      </c>
      <c r="AB31" s="411">
        <v>0</v>
      </c>
      <c r="AC31" s="312">
        <f t="shared" si="21"/>
        <v>0</v>
      </c>
      <c r="AY31" s="319"/>
      <c r="AZ31" s="320"/>
      <c r="BA31" s="320"/>
      <c r="BB31" s="318"/>
      <c r="BC31" s="318"/>
      <c r="BD31" s="329">
        <f t="shared" si="6"/>
        <v>0</v>
      </c>
      <c r="BE31" s="329">
        <f t="shared" si="7"/>
        <v>0</v>
      </c>
      <c r="BF31" s="329">
        <f t="shared" si="8"/>
        <v>0</v>
      </c>
      <c r="BG31" s="329">
        <f t="shared" si="9"/>
        <v>0</v>
      </c>
      <c r="BH31" s="329">
        <f t="shared" si="10"/>
        <v>0</v>
      </c>
      <c r="BI31" s="329">
        <f t="shared" si="11"/>
        <v>0</v>
      </c>
      <c r="BJ31" s="329">
        <f t="shared" si="12"/>
        <v>0</v>
      </c>
      <c r="BK31" s="329">
        <f t="shared" si="13"/>
        <v>0</v>
      </c>
      <c r="BL31" s="329">
        <f t="shared" si="14"/>
        <v>0</v>
      </c>
      <c r="BM31" s="329">
        <f t="shared" si="15"/>
        <v>0</v>
      </c>
      <c r="BN31" s="329">
        <f t="shared" si="16"/>
        <v>0</v>
      </c>
      <c r="BO31" s="329">
        <f t="shared" si="17"/>
        <v>0</v>
      </c>
      <c r="BP31" s="329">
        <f t="shared" si="18"/>
        <v>0</v>
      </c>
      <c r="BQ31" s="329">
        <f t="shared" si="22"/>
        <v>0</v>
      </c>
      <c r="BR31" s="329">
        <f t="shared" si="23"/>
        <v>0</v>
      </c>
      <c r="BS31" s="329">
        <f t="shared" si="24"/>
        <v>0</v>
      </c>
    </row>
    <row r="32" spans="1:71" ht="22.5" x14ac:dyDescent="0.2">
      <c r="A32" s="302">
        <v>27501</v>
      </c>
      <c r="B32" s="285" t="s">
        <v>32</v>
      </c>
      <c r="C32" s="48"/>
      <c r="D32" s="304">
        <f t="shared" si="1"/>
        <v>0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W32" s="307">
        <f t="shared" si="0"/>
        <v>27501</v>
      </c>
      <c r="X32" s="307" t="str">
        <f t="shared" si="2"/>
        <v>Blancos y otros productos textiles, excepto prendas de vestir</v>
      </c>
      <c r="Y32" s="312">
        <f t="shared" si="3"/>
        <v>0</v>
      </c>
      <c r="Z32" s="313">
        <f t="shared" si="4"/>
        <v>0</v>
      </c>
      <c r="AA32" s="313">
        <f t="shared" si="5"/>
        <v>0</v>
      </c>
      <c r="AB32" s="411">
        <v>0</v>
      </c>
      <c r="AC32" s="312">
        <f t="shared" si="21"/>
        <v>0</v>
      </c>
      <c r="AY32" s="319"/>
      <c r="AZ32" s="320"/>
      <c r="BA32" s="320"/>
      <c r="BB32" s="318"/>
      <c r="BC32" s="318"/>
      <c r="BD32" s="329">
        <f t="shared" si="6"/>
        <v>0</v>
      </c>
      <c r="BE32" s="329">
        <f t="shared" si="7"/>
        <v>0</v>
      </c>
      <c r="BF32" s="329">
        <f t="shared" si="8"/>
        <v>0</v>
      </c>
      <c r="BG32" s="329">
        <f t="shared" si="9"/>
        <v>0</v>
      </c>
      <c r="BH32" s="329">
        <f t="shared" si="10"/>
        <v>0</v>
      </c>
      <c r="BI32" s="329">
        <f t="shared" si="11"/>
        <v>0</v>
      </c>
      <c r="BJ32" s="329">
        <f t="shared" si="12"/>
        <v>0</v>
      </c>
      <c r="BK32" s="329">
        <f t="shared" si="13"/>
        <v>0</v>
      </c>
      <c r="BL32" s="329">
        <f t="shared" si="14"/>
        <v>0</v>
      </c>
      <c r="BM32" s="329">
        <f t="shared" si="15"/>
        <v>0</v>
      </c>
      <c r="BN32" s="329">
        <f t="shared" si="16"/>
        <v>0</v>
      </c>
      <c r="BO32" s="329">
        <f t="shared" si="17"/>
        <v>0</v>
      </c>
      <c r="BP32" s="329">
        <f t="shared" si="18"/>
        <v>0</v>
      </c>
      <c r="BQ32" s="329">
        <f t="shared" si="22"/>
        <v>0</v>
      </c>
      <c r="BR32" s="329">
        <f t="shared" si="23"/>
        <v>0</v>
      </c>
      <c r="BS32" s="329">
        <f t="shared" si="24"/>
        <v>0</v>
      </c>
    </row>
    <row r="33" spans="1:71" x14ac:dyDescent="0.2">
      <c r="A33" s="301">
        <v>29101</v>
      </c>
      <c r="B33" s="285" t="s">
        <v>33</v>
      </c>
      <c r="C33" s="48"/>
      <c r="D33" s="304">
        <f t="shared" si="1"/>
        <v>0</v>
      </c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W33" s="307">
        <f t="shared" si="0"/>
        <v>29101</v>
      </c>
      <c r="X33" s="307" t="str">
        <f t="shared" si="2"/>
        <v>Herramientas menores</v>
      </c>
      <c r="Y33" s="312">
        <f t="shared" si="3"/>
        <v>0</v>
      </c>
      <c r="Z33" s="313">
        <f t="shared" si="4"/>
        <v>0</v>
      </c>
      <c r="AA33" s="313">
        <f t="shared" si="5"/>
        <v>0</v>
      </c>
      <c r="AB33" s="411">
        <v>0</v>
      </c>
      <c r="AC33" s="312">
        <f t="shared" si="21"/>
        <v>0</v>
      </c>
      <c r="AY33" s="319"/>
      <c r="AZ33" s="320"/>
      <c r="BA33" s="320"/>
      <c r="BB33" s="318"/>
      <c r="BC33" s="318"/>
      <c r="BD33" s="329">
        <f t="shared" si="6"/>
        <v>0</v>
      </c>
      <c r="BE33" s="329">
        <f t="shared" si="7"/>
        <v>0</v>
      </c>
      <c r="BF33" s="329">
        <f t="shared" si="8"/>
        <v>0</v>
      </c>
      <c r="BG33" s="329">
        <f t="shared" si="9"/>
        <v>0</v>
      </c>
      <c r="BH33" s="329">
        <f t="shared" si="10"/>
        <v>0</v>
      </c>
      <c r="BI33" s="329">
        <f t="shared" si="11"/>
        <v>0</v>
      </c>
      <c r="BJ33" s="329">
        <f t="shared" si="12"/>
        <v>0</v>
      </c>
      <c r="BK33" s="329">
        <f t="shared" si="13"/>
        <v>0</v>
      </c>
      <c r="BL33" s="329">
        <f t="shared" si="14"/>
        <v>0</v>
      </c>
      <c r="BM33" s="329">
        <f t="shared" si="15"/>
        <v>0</v>
      </c>
      <c r="BN33" s="329">
        <f t="shared" si="16"/>
        <v>0</v>
      </c>
      <c r="BO33" s="329">
        <f t="shared" si="17"/>
        <v>0</v>
      </c>
      <c r="BP33" s="329">
        <f t="shared" si="18"/>
        <v>0</v>
      </c>
      <c r="BQ33" s="329">
        <f t="shared" si="22"/>
        <v>0</v>
      </c>
      <c r="BR33" s="329">
        <f t="shared" si="23"/>
        <v>0</v>
      </c>
      <c r="BS33" s="329">
        <f t="shared" si="24"/>
        <v>0</v>
      </c>
    </row>
    <row r="34" spans="1:71" x14ac:dyDescent="0.2">
      <c r="A34" s="301">
        <v>29201</v>
      </c>
      <c r="B34" s="285" t="s">
        <v>53</v>
      </c>
      <c r="C34" s="48"/>
      <c r="D34" s="304">
        <f t="shared" si="1"/>
        <v>0</v>
      </c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W34" s="307">
        <f t="shared" si="0"/>
        <v>29201</v>
      </c>
      <c r="X34" s="307" t="str">
        <f t="shared" si="2"/>
        <v>Refacciones y accesorios menores de edificios</v>
      </c>
      <c r="Y34" s="312">
        <f t="shared" si="3"/>
        <v>0</v>
      </c>
      <c r="Z34" s="313">
        <f t="shared" si="4"/>
        <v>0</v>
      </c>
      <c r="AA34" s="313">
        <f t="shared" si="5"/>
        <v>0</v>
      </c>
      <c r="AB34" s="411">
        <v>0</v>
      </c>
      <c r="AC34" s="312">
        <f t="shared" si="21"/>
        <v>0</v>
      </c>
      <c r="AY34" s="319"/>
      <c r="AZ34" s="320"/>
      <c r="BA34" s="320"/>
      <c r="BB34" s="318"/>
      <c r="BC34" s="318"/>
      <c r="BD34" s="329">
        <f t="shared" si="6"/>
        <v>0</v>
      </c>
      <c r="BE34" s="329">
        <f t="shared" si="7"/>
        <v>0</v>
      </c>
      <c r="BF34" s="329">
        <f t="shared" si="8"/>
        <v>0</v>
      </c>
      <c r="BG34" s="329">
        <f t="shared" si="9"/>
        <v>0</v>
      </c>
      <c r="BH34" s="329">
        <f t="shared" si="10"/>
        <v>0</v>
      </c>
      <c r="BI34" s="329">
        <f t="shared" si="11"/>
        <v>0</v>
      </c>
      <c r="BJ34" s="329">
        <f t="shared" si="12"/>
        <v>0</v>
      </c>
      <c r="BK34" s="329">
        <f t="shared" si="13"/>
        <v>0</v>
      </c>
      <c r="BL34" s="329">
        <f t="shared" si="14"/>
        <v>0</v>
      </c>
      <c r="BM34" s="329">
        <f t="shared" si="15"/>
        <v>0</v>
      </c>
      <c r="BN34" s="329">
        <f t="shared" si="16"/>
        <v>0</v>
      </c>
      <c r="BO34" s="329">
        <f t="shared" si="17"/>
        <v>0</v>
      </c>
      <c r="BP34" s="329">
        <f t="shared" si="18"/>
        <v>0</v>
      </c>
      <c r="BQ34" s="329">
        <f t="shared" si="22"/>
        <v>0</v>
      </c>
      <c r="BR34" s="329">
        <f t="shared" si="23"/>
        <v>0</v>
      </c>
      <c r="BS34" s="329">
        <f t="shared" si="24"/>
        <v>0</v>
      </c>
    </row>
    <row r="35" spans="1:71" ht="22.5" x14ac:dyDescent="0.2">
      <c r="A35" s="301">
        <v>29301</v>
      </c>
      <c r="B35" s="285" t="s">
        <v>210</v>
      </c>
      <c r="C35" s="48"/>
      <c r="D35" s="304">
        <f t="shared" si="1"/>
        <v>0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W35" s="307">
        <f t="shared" si="0"/>
        <v>29301</v>
      </c>
      <c r="X35" s="307" t="str">
        <f t="shared" si="2"/>
        <v>Refacciones y accesorios menores de mobiliario y equipo de administración</v>
      </c>
      <c r="Y35" s="312">
        <f t="shared" si="3"/>
        <v>0</v>
      </c>
      <c r="Z35" s="313">
        <f t="shared" si="4"/>
        <v>0</v>
      </c>
      <c r="AA35" s="313">
        <f t="shared" si="5"/>
        <v>0</v>
      </c>
      <c r="AB35" s="411">
        <v>0</v>
      </c>
      <c r="AC35" s="312">
        <f t="shared" si="21"/>
        <v>0</v>
      </c>
      <c r="AY35" s="319"/>
      <c r="AZ35" s="320"/>
      <c r="BA35" s="320"/>
      <c r="BB35" s="318"/>
      <c r="BC35" s="318"/>
      <c r="BD35" s="329">
        <f t="shared" si="6"/>
        <v>0</v>
      </c>
      <c r="BE35" s="329">
        <f t="shared" si="7"/>
        <v>0</v>
      </c>
      <c r="BF35" s="329">
        <f t="shared" si="8"/>
        <v>0</v>
      </c>
      <c r="BG35" s="329">
        <f t="shared" si="9"/>
        <v>0</v>
      </c>
      <c r="BH35" s="329">
        <f t="shared" si="10"/>
        <v>0</v>
      </c>
      <c r="BI35" s="329">
        <f t="shared" si="11"/>
        <v>0</v>
      </c>
      <c r="BJ35" s="329">
        <f t="shared" si="12"/>
        <v>0</v>
      </c>
      <c r="BK35" s="329">
        <f t="shared" si="13"/>
        <v>0</v>
      </c>
      <c r="BL35" s="329">
        <f t="shared" si="14"/>
        <v>0</v>
      </c>
      <c r="BM35" s="329">
        <f t="shared" si="15"/>
        <v>0</v>
      </c>
      <c r="BN35" s="329">
        <f t="shared" si="16"/>
        <v>0</v>
      </c>
      <c r="BO35" s="329">
        <f t="shared" si="17"/>
        <v>0</v>
      </c>
      <c r="BP35" s="329">
        <f t="shared" si="18"/>
        <v>0</v>
      </c>
      <c r="BQ35" s="329">
        <f t="shared" si="22"/>
        <v>0</v>
      </c>
      <c r="BR35" s="329">
        <f t="shared" si="23"/>
        <v>0</v>
      </c>
      <c r="BS35" s="329">
        <f t="shared" si="24"/>
        <v>0</v>
      </c>
    </row>
    <row r="36" spans="1:71" ht="22.5" x14ac:dyDescent="0.2">
      <c r="A36" s="301">
        <v>29401</v>
      </c>
      <c r="B36" s="285" t="s">
        <v>165</v>
      </c>
      <c r="C36" s="48"/>
      <c r="D36" s="326">
        <f t="shared" si="1"/>
        <v>0</v>
      </c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W36" s="307">
        <f t="shared" si="0"/>
        <v>29401</v>
      </c>
      <c r="X36" s="307" t="str">
        <f t="shared" si="2"/>
        <v>Refacciones y accesorios para equipo de cómputo y telecomunicaciones</v>
      </c>
      <c r="Y36" s="312">
        <f t="shared" si="3"/>
        <v>0</v>
      </c>
      <c r="Z36" s="313">
        <f t="shared" si="4"/>
        <v>0</v>
      </c>
      <c r="AA36" s="313">
        <f t="shared" si="5"/>
        <v>0</v>
      </c>
      <c r="AB36" s="411">
        <v>0</v>
      </c>
      <c r="AC36" s="312">
        <f t="shared" si="21"/>
        <v>0</v>
      </c>
      <c r="AY36" s="319"/>
      <c r="AZ36" s="320"/>
      <c r="BA36" s="320"/>
      <c r="BB36" s="318"/>
      <c r="BC36" s="318"/>
      <c r="BD36" s="329">
        <f t="shared" si="6"/>
        <v>0</v>
      </c>
      <c r="BE36" s="329">
        <f t="shared" si="7"/>
        <v>0</v>
      </c>
      <c r="BF36" s="329">
        <f t="shared" si="8"/>
        <v>0</v>
      </c>
      <c r="BG36" s="329">
        <f t="shared" si="9"/>
        <v>0</v>
      </c>
      <c r="BH36" s="329">
        <f t="shared" si="10"/>
        <v>0</v>
      </c>
      <c r="BI36" s="329">
        <f t="shared" si="11"/>
        <v>0</v>
      </c>
      <c r="BJ36" s="329">
        <f t="shared" si="12"/>
        <v>0</v>
      </c>
      <c r="BK36" s="329">
        <f t="shared" si="13"/>
        <v>0</v>
      </c>
      <c r="BL36" s="329">
        <f t="shared" si="14"/>
        <v>0</v>
      </c>
      <c r="BM36" s="329">
        <f t="shared" si="15"/>
        <v>0</v>
      </c>
      <c r="BN36" s="329">
        <f t="shared" si="16"/>
        <v>0</v>
      </c>
      <c r="BO36" s="329">
        <f t="shared" si="17"/>
        <v>0</v>
      </c>
      <c r="BP36" s="329">
        <f t="shared" si="18"/>
        <v>0</v>
      </c>
      <c r="BQ36" s="329">
        <f t="shared" si="22"/>
        <v>0</v>
      </c>
      <c r="BR36" s="329">
        <f t="shared" si="23"/>
        <v>0</v>
      </c>
      <c r="BS36" s="329">
        <f t="shared" si="24"/>
        <v>0</v>
      </c>
    </row>
    <row r="37" spans="1:71" ht="22.5" x14ac:dyDescent="0.2">
      <c r="A37" s="301">
        <v>29501</v>
      </c>
      <c r="B37" s="285" t="s">
        <v>34</v>
      </c>
      <c r="C37" s="48"/>
      <c r="D37" s="304">
        <f t="shared" si="1"/>
        <v>0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W37" s="307">
        <f t="shared" si="0"/>
        <v>29501</v>
      </c>
      <c r="X37" s="307" t="str">
        <f t="shared" si="2"/>
        <v>Refacciones y accesorios menores de equipo e instrumental médico y de laboratorio</v>
      </c>
      <c r="Y37" s="312">
        <f t="shared" si="3"/>
        <v>0</v>
      </c>
      <c r="Z37" s="313">
        <f t="shared" si="4"/>
        <v>0</v>
      </c>
      <c r="AA37" s="313">
        <f t="shared" si="5"/>
        <v>0</v>
      </c>
      <c r="AB37" s="411">
        <v>0</v>
      </c>
      <c r="AC37" s="312">
        <f t="shared" si="21"/>
        <v>0</v>
      </c>
      <c r="AY37" s="319"/>
      <c r="AZ37" s="320"/>
      <c r="BA37" s="320"/>
      <c r="BB37" s="318"/>
      <c r="BC37" s="318"/>
      <c r="BD37" s="329">
        <f t="shared" si="6"/>
        <v>0</v>
      </c>
      <c r="BE37" s="329">
        <f t="shared" si="7"/>
        <v>0</v>
      </c>
      <c r="BF37" s="329">
        <f t="shared" si="8"/>
        <v>0</v>
      </c>
      <c r="BG37" s="329">
        <f t="shared" si="9"/>
        <v>0</v>
      </c>
      <c r="BH37" s="329">
        <f t="shared" si="10"/>
        <v>0</v>
      </c>
      <c r="BI37" s="329">
        <f t="shared" si="11"/>
        <v>0</v>
      </c>
      <c r="BJ37" s="329">
        <f t="shared" si="12"/>
        <v>0</v>
      </c>
      <c r="BK37" s="329">
        <f t="shared" si="13"/>
        <v>0</v>
      </c>
      <c r="BL37" s="329">
        <f t="shared" si="14"/>
        <v>0</v>
      </c>
      <c r="BM37" s="329">
        <f t="shared" si="15"/>
        <v>0</v>
      </c>
      <c r="BN37" s="329">
        <f t="shared" si="16"/>
        <v>0</v>
      </c>
      <c r="BO37" s="329">
        <f t="shared" si="17"/>
        <v>0</v>
      </c>
      <c r="BP37" s="329">
        <f t="shared" si="18"/>
        <v>0</v>
      </c>
      <c r="BQ37" s="329">
        <f t="shared" si="22"/>
        <v>0</v>
      </c>
      <c r="BR37" s="329">
        <f t="shared" si="23"/>
        <v>0</v>
      </c>
      <c r="BS37" s="329">
        <f t="shared" si="24"/>
        <v>0</v>
      </c>
    </row>
    <row r="38" spans="1:71" ht="22.5" x14ac:dyDescent="0.2">
      <c r="A38" s="301">
        <v>29601</v>
      </c>
      <c r="B38" s="285" t="s">
        <v>35</v>
      </c>
      <c r="C38" s="48"/>
      <c r="D38" s="304">
        <f t="shared" si="1"/>
        <v>0</v>
      </c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W38" s="307">
        <f t="shared" si="0"/>
        <v>29601</v>
      </c>
      <c r="X38" s="307" t="str">
        <f t="shared" si="2"/>
        <v>Refacciones y accesorios menores de equipo de transporte</v>
      </c>
      <c r="Y38" s="312">
        <f t="shared" si="3"/>
        <v>0</v>
      </c>
      <c r="Z38" s="313">
        <f t="shared" si="4"/>
        <v>0</v>
      </c>
      <c r="AA38" s="313">
        <f t="shared" si="5"/>
        <v>0</v>
      </c>
      <c r="AB38" s="411">
        <v>0</v>
      </c>
      <c r="AC38" s="312">
        <f t="shared" si="21"/>
        <v>0</v>
      </c>
      <c r="AY38" s="319"/>
      <c r="AZ38" s="320"/>
      <c r="BA38" s="320"/>
      <c r="BB38" s="318"/>
      <c r="BC38" s="318"/>
      <c r="BD38" s="329">
        <f t="shared" si="6"/>
        <v>0</v>
      </c>
      <c r="BE38" s="329">
        <f t="shared" si="7"/>
        <v>0</v>
      </c>
      <c r="BF38" s="329">
        <f t="shared" si="8"/>
        <v>0</v>
      </c>
      <c r="BG38" s="329">
        <f t="shared" si="9"/>
        <v>0</v>
      </c>
      <c r="BH38" s="329">
        <f t="shared" si="10"/>
        <v>0</v>
      </c>
      <c r="BI38" s="329">
        <f t="shared" si="11"/>
        <v>0</v>
      </c>
      <c r="BJ38" s="329">
        <f t="shared" si="12"/>
        <v>0</v>
      </c>
      <c r="BK38" s="329">
        <f t="shared" si="13"/>
        <v>0</v>
      </c>
      <c r="BL38" s="329">
        <f t="shared" si="14"/>
        <v>0</v>
      </c>
      <c r="BM38" s="329">
        <f t="shared" si="15"/>
        <v>0</v>
      </c>
      <c r="BN38" s="329">
        <f t="shared" si="16"/>
        <v>0</v>
      </c>
      <c r="BO38" s="329">
        <f t="shared" si="17"/>
        <v>0</v>
      </c>
      <c r="BP38" s="329">
        <f t="shared" si="18"/>
        <v>0</v>
      </c>
      <c r="BQ38" s="329">
        <f t="shared" si="22"/>
        <v>0</v>
      </c>
      <c r="BR38" s="329">
        <f t="shared" si="23"/>
        <v>0</v>
      </c>
      <c r="BS38" s="329">
        <f t="shared" si="24"/>
        <v>0</v>
      </c>
    </row>
    <row r="39" spans="1:71" ht="22.5" x14ac:dyDescent="0.2">
      <c r="A39" s="303">
        <v>29801</v>
      </c>
      <c r="B39" s="288" t="s">
        <v>67</v>
      </c>
      <c r="C39" s="187"/>
      <c r="D39" s="305">
        <f t="shared" si="1"/>
        <v>0</v>
      </c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W39" s="310">
        <f t="shared" si="0"/>
        <v>29801</v>
      </c>
      <c r="X39" s="310" t="str">
        <f t="shared" si="2"/>
        <v>Refacciones y accesorios menores de maquinaria y otros equipos</v>
      </c>
      <c r="Y39" s="314">
        <f t="shared" si="3"/>
        <v>0</v>
      </c>
      <c r="Z39" s="315">
        <f t="shared" si="4"/>
        <v>0</v>
      </c>
      <c r="AA39" s="315">
        <f t="shared" si="5"/>
        <v>0</v>
      </c>
      <c r="AB39" s="414">
        <v>0</v>
      </c>
      <c r="AC39" s="314">
        <f t="shared" si="21"/>
        <v>0</v>
      </c>
      <c r="AY39" s="319"/>
      <c r="AZ39" s="320"/>
      <c r="BA39" s="320"/>
      <c r="BB39" s="318"/>
      <c r="BC39" s="318"/>
      <c r="BD39" s="330">
        <f t="shared" si="6"/>
        <v>0</v>
      </c>
      <c r="BE39" s="330">
        <f t="shared" si="7"/>
        <v>0</v>
      </c>
      <c r="BF39" s="330">
        <f t="shared" si="8"/>
        <v>0</v>
      </c>
      <c r="BG39" s="330">
        <f t="shared" si="9"/>
        <v>0</v>
      </c>
      <c r="BH39" s="330">
        <f t="shared" si="10"/>
        <v>0</v>
      </c>
      <c r="BI39" s="330">
        <f t="shared" si="11"/>
        <v>0</v>
      </c>
      <c r="BJ39" s="330">
        <f t="shared" si="12"/>
        <v>0</v>
      </c>
      <c r="BK39" s="330">
        <f t="shared" si="13"/>
        <v>0</v>
      </c>
      <c r="BL39" s="330">
        <f t="shared" si="14"/>
        <v>0</v>
      </c>
      <c r="BM39" s="330">
        <f t="shared" si="15"/>
        <v>0</v>
      </c>
      <c r="BN39" s="330">
        <f t="shared" si="16"/>
        <v>0</v>
      </c>
      <c r="BO39" s="330">
        <f t="shared" si="17"/>
        <v>0</v>
      </c>
      <c r="BP39" s="330">
        <f t="shared" si="18"/>
        <v>0</v>
      </c>
      <c r="BQ39" s="329">
        <f t="shared" si="22"/>
        <v>0</v>
      </c>
      <c r="BR39" s="329">
        <f t="shared" si="23"/>
        <v>0</v>
      </c>
      <c r="BS39" s="329">
        <f t="shared" si="24"/>
        <v>0</v>
      </c>
    </row>
    <row r="40" spans="1:71" x14ac:dyDescent="0.2">
      <c r="A40" s="904" t="s">
        <v>12</v>
      </c>
      <c r="B40" s="904"/>
      <c r="C40" s="472">
        <f>SUM(C13:C39)</f>
        <v>0</v>
      </c>
      <c r="D40" s="472">
        <f t="shared" ref="D40:T40" si="25">SUM(D13:D39)</f>
        <v>0</v>
      </c>
      <c r="E40" s="472">
        <f t="shared" si="25"/>
        <v>0</v>
      </c>
      <c r="F40" s="472">
        <f t="shared" si="25"/>
        <v>0</v>
      </c>
      <c r="G40" s="472">
        <f t="shared" si="25"/>
        <v>0</v>
      </c>
      <c r="H40" s="472">
        <f t="shared" si="25"/>
        <v>0</v>
      </c>
      <c r="I40" s="472">
        <f t="shared" si="25"/>
        <v>0</v>
      </c>
      <c r="J40" s="472">
        <f t="shared" si="25"/>
        <v>0</v>
      </c>
      <c r="K40" s="472">
        <f t="shared" si="25"/>
        <v>0</v>
      </c>
      <c r="L40" s="472">
        <f t="shared" si="25"/>
        <v>0</v>
      </c>
      <c r="M40" s="472">
        <f t="shared" si="25"/>
        <v>0</v>
      </c>
      <c r="N40" s="472">
        <f t="shared" si="25"/>
        <v>0</v>
      </c>
      <c r="O40" s="472">
        <f t="shared" si="25"/>
        <v>0</v>
      </c>
      <c r="P40" s="472">
        <f t="shared" si="25"/>
        <v>0</v>
      </c>
      <c r="Q40" s="472">
        <f t="shared" si="25"/>
        <v>0</v>
      </c>
      <c r="R40" s="472">
        <f t="shared" si="25"/>
        <v>0</v>
      </c>
      <c r="S40" s="472">
        <f t="shared" si="25"/>
        <v>0</v>
      </c>
      <c r="T40" s="472">
        <f t="shared" si="25"/>
        <v>0</v>
      </c>
      <c r="W40" s="904" t="s">
        <v>12</v>
      </c>
      <c r="X40" s="904"/>
      <c r="Y40" s="472">
        <f>SUM(Y13:Y39)</f>
        <v>0</v>
      </c>
      <c r="Z40" s="472">
        <f>SUM(Z13:Z39)</f>
        <v>0</v>
      </c>
      <c r="AA40" s="472">
        <f t="shared" ref="AA40:AC40" si="26">SUM(AA13:AA39)</f>
        <v>0</v>
      </c>
      <c r="AB40" s="472">
        <f t="shared" si="26"/>
        <v>0</v>
      </c>
      <c r="AC40" s="472">
        <f t="shared" si="26"/>
        <v>0</v>
      </c>
      <c r="AY40" s="319"/>
      <c r="AZ40" s="320"/>
      <c r="BA40" s="320"/>
      <c r="BB40" s="318"/>
      <c r="BC40" s="318"/>
      <c r="BD40" s="478">
        <f>SUM(BD13:BD39)</f>
        <v>0</v>
      </c>
      <c r="BE40" s="478">
        <f t="shared" ref="BE40:BS40" si="27">SUM(BE13:BE39)</f>
        <v>0</v>
      </c>
      <c r="BF40" s="478">
        <f t="shared" si="27"/>
        <v>0</v>
      </c>
      <c r="BG40" s="478">
        <f t="shared" si="27"/>
        <v>0</v>
      </c>
      <c r="BH40" s="478">
        <f t="shared" si="27"/>
        <v>0</v>
      </c>
      <c r="BI40" s="478">
        <f t="shared" si="27"/>
        <v>0</v>
      </c>
      <c r="BJ40" s="478">
        <f t="shared" si="27"/>
        <v>0</v>
      </c>
      <c r="BK40" s="478">
        <f t="shared" si="27"/>
        <v>0</v>
      </c>
      <c r="BL40" s="478">
        <f t="shared" si="27"/>
        <v>0</v>
      </c>
      <c r="BM40" s="478">
        <f t="shared" si="27"/>
        <v>0</v>
      </c>
      <c r="BN40" s="478">
        <f t="shared" si="27"/>
        <v>0</v>
      </c>
      <c r="BO40" s="478">
        <f t="shared" si="27"/>
        <v>0</v>
      </c>
      <c r="BP40" s="478">
        <f t="shared" si="27"/>
        <v>0</v>
      </c>
      <c r="BQ40" s="478">
        <f t="shared" si="27"/>
        <v>0</v>
      </c>
      <c r="BR40" s="478">
        <f t="shared" si="27"/>
        <v>0</v>
      </c>
      <c r="BS40" s="478">
        <f t="shared" si="27"/>
        <v>0</v>
      </c>
    </row>
    <row r="41" spans="1:71" x14ac:dyDescent="0.2">
      <c r="A41" s="908" t="s">
        <v>242</v>
      </c>
      <c r="B41" s="909"/>
      <c r="C41" s="909"/>
      <c r="D41" s="909"/>
      <c r="E41" s="909"/>
      <c r="F41" s="909"/>
      <c r="G41" s="909"/>
      <c r="H41" s="909"/>
      <c r="I41" s="909"/>
      <c r="J41" s="909"/>
      <c r="K41" s="909"/>
      <c r="L41" s="909"/>
      <c r="M41" s="909"/>
      <c r="N41" s="909"/>
      <c r="O41" s="909"/>
      <c r="P41" s="909"/>
      <c r="Q41" s="909"/>
      <c r="R41" s="909"/>
      <c r="S41" s="909"/>
      <c r="T41" s="909"/>
      <c r="W41" s="912" t="str">
        <f t="shared" ref="W41:W69" si="28">+A41</f>
        <v>3000 Servicios generales</v>
      </c>
      <c r="X41" s="913"/>
      <c r="Y41" s="913"/>
      <c r="Z41" s="913"/>
      <c r="AA41" s="913"/>
      <c r="AB41" s="913"/>
      <c r="AC41" s="914"/>
      <c r="AY41" s="319"/>
      <c r="AZ41" s="320"/>
      <c r="BA41" s="320"/>
      <c r="BB41" s="318"/>
      <c r="BC41" s="318"/>
      <c r="BD41" s="920"/>
      <c r="BE41" s="921"/>
      <c r="BF41" s="921"/>
      <c r="BG41" s="921"/>
      <c r="BH41" s="921"/>
      <c r="BI41" s="921"/>
      <c r="BJ41" s="921"/>
      <c r="BK41" s="921"/>
      <c r="BL41" s="921"/>
      <c r="BM41" s="921"/>
      <c r="BN41" s="921"/>
      <c r="BO41" s="921"/>
      <c r="BP41" s="921"/>
      <c r="BQ41" s="921"/>
      <c r="BR41" s="921"/>
      <c r="BS41" s="921"/>
    </row>
    <row r="42" spans="1:71" x14ac:dyDescent="0.2">
      <c r="A42" s="306">
        <v>31101</v>
      </c>
      <c r="B42" s="307" t="s">
        <v>54</v>
      </c>
      <c r="C42" s="49"/>
      <c r="D42" s="304">
        <f t="shared" ref="D42:D69" si="29">SUM(E42:T42)</f>
        <v>0</v>
      </c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W42" s="307">
        <f t="shared" si="28"/>
        <v>31101</v>
      </c>
      <c r="X42" s="307" t="str">
        <f t="shared" ref="X42:X69" si="30">+B42</f>
        <v>Servicio de energía eléctrica</v>
      </c>
      <c r="Y42" s="312">
        <f t="shared" ref="Y42:Y69" si="31">+C42</f>
        <v>0</v>
      </c>
      <c r="Z42" s="313">
        <f t="shared" ref="Z42:Z69" si="32">VLOOKUP(W42,$A$13:$BS$77,VLOOKUP($AC$7,$AY$2:$BA$17,2,0),0)</f>
        <v>0</v>
      </c>
      <c r="AA42" s="313">
        <f t="shared" ref="AA42:AA69" si="33">VLOOKUP(W42,$A$13:$BS$77,VLOOKUP($AC$7,$AY$2:$BA$17,3,0),0)</f>
        <v>0</v>
      </c>
      <c r="AB42" s="411">
        <v>0</v>
      </c>
      <c r="AC42" s="312">
        <f t="shared" ref="AC42:AC69" si="34">Y42-AA42-AB42</f>
        <v>0</v>
      </c>
      <c r="AY42" s="319"/>
      <c r="AZ42" s="320"/>
      <c r="BA42" s="320"/>
      <c r="BB42" s="318"/>
      <c r="BC42" s="318"/>
      <c r="BD42" s="329">
        <f t="shared" ref="BD42:BD69" si="35">E42</f>
        <v>0</v>
      </c>
      <c r="BE42" s="329">
        <f t="shared" ref="BE42:BE69" si="36">F42+BD42</f>
        <v>0</v>
      </c>
      <c r="BF42" s="329">
        <f t="shared" ref="BF42:BF69" si="37">G42+BE42</f>
        <v>0</v>
      </c>
      <c r="BG42" s="329">
        <f t="shared" ref="BG42:BG69" si="38">H42+BF42</f>
        <v>0</v>
      </c>
      <c r="BH42" s="329">
        <f t="shared" ref="BH42:BH69" si="39">I42+BG42</f>
        <v>0</v>
      </c>
      <c r="BI42" s="329">
        <f t="shared" ref="BI42:BI69" si="40">J42+BH42</f>
        <v>0</v>
      </c>
      <c r="BJ42" s="329">
        <f t="shared" ref="BJ42:BJ69" si="41">K42+BI42</f>
        <v>0</v>
      </c>
      <c r="BK42" s="329">
        <f t="shared" ref="BK42:BK69" si="42">L42+BJ42</f>
        <v>0</v>
      </c>
      <c r="BL42" s="329">
        <f t="shared" ref="BL42:BL69" si="43">M42+BK42</f>
        <v>0</v>
      </c>
      <c r="BM42" s="329">
        <f t="shared" ref="BM42:BM69" si="44">N42+BL42</f>
        <v>0</v>
      </c>
      <c r="BN42" s="329">
        <f t="shared" ref="BN42:BN69" si="45">O42+BM42</f>
        <v>0</v>
      </c>
      <c r="BO42" s="329">
        <f t="shared" ref="BO42:BO69" si="46">P42+BN42</f>
        <v>0</v>
      </c>
      <c r="BP42" s="329">
        <f t="shared" ref="BP42:BP69" si="47">Q42+BO42</f>
        <v>0</v>
      </c>
      <c r="BQ42" s="329">
        <f>R42+BP42</f>
        <v>0</v>
      </c>
      <c r="BR42" s="329">
        <f t="shared" ref="BR42" si="48">T42+BQ42</f>
        <v>0</v>
      </c>
      <c r="BS42" s="329">
        <f t="shared" ref="BS42" si="49">U42+BR42</f>
        <v>0</v>
      </c>
    </row>
    <row r="43" spans="1:71" x14ac:dyDescent="0.2">
      <c r="A43" s="306">
        <v>31201</v>
      </c>
      <c r="B43" s="307" t="s">
        <v>183</v>
      </c>
      <c r="C43" s="49"/>
      <c r="D43" s="304">
        <f t="shared" si="29"/>
        <v>0</v>
      </c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W43" s="307">
        <f t="shared" si="28"/>
        <v>31201</v>
      </c>
      <c r="X43" s="307" t="str">
        <f t="shared" si="30"/>
        <v>Servicio de gas</v>
      </c>
      <c r="Y43" s="312">
        <f t="shared" si="31"/>
        <v>0</v>
      </c>
      <c r="Z43" s="313">
        <f t="shared" si="32"/>
        <v>0</v>
      </c>
      <c r="AA43" s="313">
        <f t="shared" si="33"/>
        <v>0</v>
      </c>
      <c r="AB43" s="411">
        <v>0</v>
      </c>
      <c r="AC43" s="312">
        <f t="shared" si="34"/>
        <v>0</v>
      </c>
      <c r="AY43" s="319"/>
      <c r="AZ43" s="320"/>
      <c r="BA43" s="320"/>
      <c r="BB43" s="318"/>
      <c r="BC43" s="318"/>
      <c r="BD43" s="329">
        <f t="shared" si="35"/>
        <v>0</v>
      </c>
      <c r="BE43" s="329">
        <f t="shared" si="36"/>
        <v>0</v>
      </c>
      <c r="BF43" s="329">
        <f t="shared" si="37"/>
        <v>0</v>
      </c>
      <c r="BG43" s="329">
        <f t="shared" si="38"/>
        <v>0</v>
      </c>
      <c r="BH43" s="329">
        <f t="shared" si="39"/>
        <v>0</v>
      </c>
      <c r="BI43" s="329">
        <f t="shared" si="40"/>
        <v>0</v>
      </c>
      <c r="BJ43" s="329">
        <f t="shared" si="41"/>
        <v>0</v>
      </c>
      <c r="BK43" s="329">
        <f t="shared" si="42"/>
        <v>0</v>
      </c>
      <c r="BL43" s="329">
        <f t="shared" si="43"/>
        <v>0</v>
      </c>
      <c r="BM43" s="329">
        <f t="shared" si="44"/>
        <v>0</v>
      </c>
      <c r="BN43" s="329">
        <f t="shared" si="45"/>
        <v>0</v>
      </c>
      <c r="BO43" s="329">
        <f t="shared" si="46"/>
        <v>0</v>
      </c>
      <c r="BP43" s="329">
        <f t="shared" si="47"/>
        <v>0</v>
      </c>
      <c r="BQ43" s="329">
        <f t="shared" ref="BQ43:BQ69" si="50">R43+BP43</f>
        <v>0</v>
      </c>
      <c r="BR43" s="329">
        <f t="shared" ref="BR43:BR69" si="51">T43+BQ43</f>
        <v>0</v>
      </c>
      <c r="BS43" s="329">
        <f t="shared" ref="BS43:BS69" si="52">U43+BR43</f>
        <v>0</v>
      </c>
    </row>
    <row r="44" spans="1:71" x14ac:dyDescent="0.2">
      <c r="A44" s="306">
        <v>31301</v>
      </c>
      <c r="B44" s="307" t="s">
        <v>55</v>
      </c>
      <c r="C44" s="49"/>
      <c r="D44" s="304">
        <f t="shared" si="29"/>
        <v>0</v>
      </c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W44" s="307">
        <f t="shared" si="28"/>
        <v>31301</v>
      </c>
      <c r="X44" s="307" t="str">
        <f t="shared" si="30"/>
        <v>Servicio de agua</v>
      </c>
      <c r="Y44" s="312">
        <f t="shared" si="31"/>
        <v>0</v>
      </c>
      <c r="Z44" s="313">
        <f t="shared" si="32"/>
        <v>0</v>
      </c>
      <c r="AA44" s="313">
        <f t="shared" si="33"/>
        <v>0</v>
      </c>
      <c r="AB44" s="411">
        <v>0</v>
      </c>
      <c r="AC44" s="312">
        <f t="shared" si="34"/>
        <v>0</v>
      </c>
      <c r="AY44" s="319"/>
      <c r="AZ44" s="320"/>
      <c r="BA44" s="320"/>
      <c r="BB44" s="318"/>
      <c r="BC44" s="318"/>
      <c r="BD44" s="329">
        <f t="shared" si="35"/>
        <v>0</v>
      </c>
      <c r="BE44" s="329">
        <f t="shared" si="36"/>
        <v>0</v>
      </c>
      <c r="BF44" s="329">
        <f t="shared" si="37"/>
        <v>0</v>
      </c>
      <c r="BG44" s="329">
        <f t="shared" si="38"/>
        <v>0</v>
      </c>
      <c r="BH44" s="329">
        <f t="shared" si="39"/>
        <v>0</v>
      </c>
      <c r="BI44" s="329">
        <f t="shared" si="40"/>
        <v>0</v>
      </c>
      <c r="BJ44" s="329">
        <f t="shared" si="41"/>
        <v>0</v>
      </c>
      <c r="BK44" s="329">
        <f t="shared" si="42"/>
        <v>0</v>
      </c>
      <c r="BL44" s="329">
        <f t="shared" si="43"/>
        <v>0</v>
      </c>
      <c r="BM44" s="329">
        <f t="shared" si="44"/>
        <v>0</v>
      </c>
      <c r="BN44" s="329">
        <f t="shared" si="45"/>
        <v>0</v>
      </c>
      <c r="BO44" s="329">
        <f t="shared" si="46"/>
        <v>0</v>
      </c>
      <c r="BP44" s="329">
        <f t="shared" si="47"/>
        <v>0</v>
      </c>
      <c r="BQ44" s="329">
        <f t="shared" si="50"/>
        <v>0</v>
      </c>
      <c r="BR44" s="329">
        <f t="shared" si="51"/>
        <v>0</v>
      </c>
      <c r="BS44" s="329">
        <f t="shared" si="52"/>
        <v>0</v>
      </c>
    </row>
    <row r="45" spans="1:71" x14ac:dyDescent="0.2">
      <c r="A45" s="306">
        <v>31401</v>
      </c>
      <c r="B45" s="307" t="s">
        <v>56</v>
      </c>
      <c r="C45" s="49"/>
      <c r="D45" s="304">
        <f t="shared" si="29"/>
        <v>0</v>
      </c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W45" s="307">
        <f t="shared" si="28"/>
        <v>31401</v>
      </c>
      <c r="X45" s="307" t="str">
        <f t="shared" si="30"/>
        <v>Servicio telefónico convencional</v>
      </c>
      <c r="Y45" s="312">
        <f t="shared" si="31"/>
        <v>0</v>
      </c>
      <c r="Z45" s="313">
        <f t="shared" si="32"/>
        <v>0</v>
      </c>
      <c r="AA45" s="313">
        <f t="shared" si="33"/>
        <v>0</v>
      </c>
      <c r="AB45" s="411">
        <v>0</v>
      </c>
      <c r="AC45" s="312">
        <f t="shared" si="34"/>
        <v>0</v>
      </c>
      <c r="AY45" s="319"/>
      <c r="AZ45" s="320"/>
      <c r="BA45" s="320"/>
      <c r="BB45" s="318"/>
      <c r="BC45" s="318"/>
      <c r="BD45" s="329">
        <f t="shared" si="35"/>
        <v>0</v>
      </c>
      <c r="BE45" s="329">
        <f t="shared" si="36"/>
        <v>0</v>
      </c>
      <c r="BF45" s="329">
        <f t="shared" si="37"/>
        <v>0</v>
      </c>
      <c r="BG45" s="329">
        <f t="shared" si="38"/>
        <v>0</v>
      </c>
      <c r="BH45" s="329">
        <f t="shared" si="39"/>
        <v>0</v>
      </c>
      <c r="BI45" s="329">
        <f t="shared" si="40"/>
        <v>0</v>
      </c>
      <c r="BJ45" s="329">
        <f t="shared" si="41"/>
        <v>0</v>
      </c>
      <c r="BK45" s="329">
        <f t="shared" si="42"/>
        <v>0</v>
      </c>
      <c r="BL45" s="329">
        <f t="shared" si="43"/>
        <v>0</v>
      </c>
      <c r="BM45" s="329">
        <f t="shared" si="44"/>
        <v>0</v>
      </c>
      <c r="BN45" s="329">
        <f t="shared" si="45"/>
        <v>0</v>
      </c>
      <c r="BO45" s="329">
        <f t="shared" si="46"/>
        <v>0</v>
      </c>
      <c r="BP45" s="329">
        <f t="shared" si="47"/>
        <v>0</v>
      </c>
      <c r="BQ45" s="329">
        <f t="shared" si="50"/>
        <v>0</v>
      </c>
      <c r="BR45" s="329">
        <f t="shared" si="51"/>
        <v>0</v>
      </c>
      <c r="BS45" s="329">
        <f t="shared" si="52"/>
        <v>0</v>
      </c>
    </row>
    <row r="46" spans="1:71" x14ac:dyDescent="0.2">
      <c r="A46" s="306">
        <v>31601</v>
      </c>
      <c r="B46" s="307" t="s">
        <v>57</v>
      </c>
      <c r="C46" s="49"/>
      <c r="D46" s="304">
        <f t="shared" si="29"/>
        <v>0</v>
      </c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W46" s="307">
        <f t="shared" si="28"/>
        <v>31601</v>
      </c>
      <c r="X46" s="307" t="str">
        <f t="shared" si="30"/>
        <v>Servicio de radiolocalización</v>
      </c>
      <c r="Y46" s="312">
        <f t="shared" si="31"/>
        <v>0</v>
      </c>
      <c r="Z46" s="313">
        <f t="shared" si="32"/>
        <v>0</v>
      </c>
      <c r="AA46" s="313">
        <f t="shared" si="33"/>
        <v>0</v>
      </c>
      <c r="AB46" s="411">
        <v>0</v>
      </c>
      <c r="AC46" s="312">
        <f t="shared" si="34"/>
        <v>0</v>
      </c>
      <c r="AY46" s="319"/>
      <c r="AZ46" s="320"/>
      <c r="BA46" s="320"/>
      <c r="BB46" s="318"/>
      <c r="BC46" s="318"/>
      <c r="BD46" s="329">
        <f t="shared" si="35"/>
        <v>0</v>
      </c>
      <c r="BE46" s="329">
        <f t="shared" si="36"/>
        <v>0</v>
      </c>
      <c r="BF46" s="329">
        <f t="shared" si="37"/>
        <v>0</v>
      </c>
      <c r="BG46" s="329">
        <f t="shared" si="38"/>
        <v>0</v>
      </c>
      <c r="BH46" s="329">
        <f t="shared" si="39"/>
        <v>0</v>
      </c>
      <c r="BI46" s="329">
        <f t="shared" si="40"/>
        <v>0</v>
      </c>
      <c r="BJ46" s="329">
        <f t="shared" si="41"/>
        <v>0</v>
      </c>
      <c r="BK46" s="329">
        <f t="shared" si="42"/>
        <v>0</v>
      </c>
      <c r="BL46" s="329">
        <f t="shared" si="43"/>
        <v>0</v>
      </c>
      <c r="BM46" s="329">
        <f t="shared" si="44"/>
        <v>0</v>
      </c>
      <c r="BN46" s="329">
        <f t="shared" si="45"/>
        <v>0</v>
      </c>
      <c r="BO46" s="329">
        <f t="shared" si="46"/>
        <v>0</v>
      </c>
      <c r="BP46" s="329">
        <f t="shared" si="47"/>
        <v>0</v>
      </c>
      <c r="BQ46" s="329">
        <f t="shared" si="50"/>
        <v>0</v>
      </c>
      <c r="BR46" s="329">
        <f t="shared" si="51"/>
        <v>0</v>
      </c>
      <c r="BS46" s="329">
        <f t="shared" si="52"/>
        <v>0</v>
      </c>
    </row>
    <row r="47" spans="1:71" x14ac:dyDescent="0.2">
      <c r="A47" s="306">
        <v>31602</v>
      </c>
      <c r="B47" s="307" t="s">
        <v>39</v>
      </c>
      <c r="C47" s="49"/>
      <c r="D47" s="304">
        <f t="shared" si="29"/>
        <v>0</v>
      </c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W47" s="307">
        <f t="shared" si="28"/>
        <v>31602</v>
      </c>
      <c r="X47" s="307" t="str">
        <f t="shared" si="30"/>
        <v>Servicios de telecomunicaciones</v>
      </c>
      <c r="Y47" s="312">
        <f t="shared" si="31"/>
        <v>0</v>
      </c>
      <c r="Z47" s="313">
        <f t="shared" si="32"/>
        <v>0</v>
      </c>
      <c r="AA47" s="313">
        <f t="shared" si="33"/>
        <v>0</v>
      </c>
      <c r="AB47" s="411">
        <v>0</v>
      </c>
      <c r="AC47" s="312">
        <f t="shared" si="34"/>
        <v>0</v>
      </c>
      <c r="AY47" s="319"/>
      <c r="AZ47" s="320"/>
      <c r="BA47" s="320"/>
      <c r="BB47" s="318"/>
      <c r="BC47" s="318"/>
      <c r="BD47" s="329">
        <f t="shared" si="35"/>
        <v>0</v>
      </c>
      <c r="BE47" s="329">
        <f t="shared" si="36"/>
        <v>0</v>
      </c>
      <c r="BF47" s="329">
        <f t="shared" si="37"/>
        <v>0</v>
      </c>
      <c r="BG47" s="329">
        <f t="shared" si="38"/>
        <v>0</v>
      </c>
      <c r="BH47" s="329">
        <f t="shared" si="39"/>
        <v>0</v>
      </c>
      <c r="BI47" s="329">
        <f t="shared" si="40"/>
        <v>0</v>
      </c>
      <c r="BJ47" s="329">
        <f t="shared" si="41"/>
        <v>0</v>
      </c>
      <c r="BK47" s="329">
        <f t="shared" si="42"/>
        <v>0</v>
      </c>
      <c r="BL47" s="329">
        <f t="shared" si="43"/>
        <v>0</v>
      </c>
      <c r="BM47" s="329">
        <f t="shared" si="44"/>
        <v>0</v>
      </c>
      <c r="BN47" s="329">
        <f t="shared" si="45"/>
        <v>0</v>
      </c>
      <c r="BO47" s="329">
        <f t="shared" si="46"/>
        <v>0</v>
      </c>
      <c r="BP47" s="329">
        <f t="shared" si="47"/>
        <v>0</v>
      </c>
      <c r="BQ47" s="329">
        <f t="shared" si="50"/>
        <v>0</v>
      </c>
      <c r="BR47" s="329">
        <f t="shared" si="51"/>
        <v>0</v>
      </c>
      <c r="BS47" s="329">
        <f t="shared" si="52"/>
        <v>0</v>
      </c>
    </row>
    <row r="48" spans="1:71" x14ac:dyDescent="0.2">
      <c r="A48" s="306">
        <v>31603</v>
      </c>
      <c r="B48" s="307" t="s">
        <v>211</v>
      </c>
      <c r="C48" s="49"/>
      <c r="D48" s="304">
        <f t="shared" si="29"/>
        <v>0</v>
      </c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W48" s="307">
        <f t="shared" si="28"/>
        <v>31603</v>
      </c>
      <c r="X48" s="307" t="str">
        <f t="shared" si="30"/>
        <v>Servicios de internet</v>
      </c>
      <c r="Y48" s="312">
        <f t="shared" si="31"/>
        <v>0</v>
      </c>
      <c r="Z48" s="313">
        <f t="shared" si="32"/>
        <v>0</v>
      </c>
      <c r="AA48" s="313">
        <f t="shared" si="33"/>
        <v>0</v>
      </c>
      <c r="AB48" s="411">
        <v>0</v>
      </c>
      <c r="AC48" s="312">
        <f t="shared" si="34"/>
        <v>0</v>
      </c>
      <c r="AY48" s="319"/>
      <c r="AZ48" s="320"/>
      <c r="BA48" s="320"/>
      <c r="BB48" s="318"/>
      <c r="BC48" s="318"/>
      <c r="BD48" s="329">
        <f t="shared" si="35"/>
        <v>0</v>
      </c>
      <c r="BE48" s="329">
        <f t="shared" si="36"/>
        <v>0</v>
      </c>
      <c r="BF48" s="329">
        <f t="shared" si="37"/>
        <v>0</v>
      </c>
      <c r="BG48" s="329">
        <f t="shared" si="38"/>
        <v>0</v>
      </c>
      <c r="BH48" s="329">
        <f t="shared" si="39"/>
        <v>0</v>
      </c>
      <c r="BI48" s="329">
        <f t="shared" si="40"/>
        <v>0</v>
      </c>
      <c r="BJ48" s="329">
        <f t="shared" si="41"/>
        <v>0</v>
      </c>
      <c r="BK48" s="329">
        <f t="shared" si="42"/>
        <v>0</v>
      </c>
      <c r="BL48" s="329">
        <f t="shared" si="43"/>
        <v>0</v>
      </c>
      <c r="BM48" s="329">
        <f t="shared" si="44"/>
        <v>0</v>
      </c>
      <c r="BN48" s="329">
        <f t="shared" si="45"/>
        <v>0</v>
      </c>
      <c r="BO48" s="329">
        <f t="shared" si="46"/>
        <v>0</v>
      </c>
      <c r="BP48" s="329">
        <f t="shared" si="47"/>
        <v>0</v>
      </c>
      <c r="BQ48" s="329">
        <f t="shared" si="50"/>
        <v>0</v>
      </c>
      <c r="BR48" s="329">
        <f t="shared" si="51"/>
        <v>0</v>
      </c>
      <c r="BS48" s="329">
        <f t="shared" si="52"/>
        <v>0</v>
      </c>
    </row>
    <row r="49" spans="1:71" ht="22.5" x14ac:dyDescent="0.2">
      <c r="A49" s="306">
        <v>31701</v>
      </c>
      <c r="B49" s="307" t="s">
        <v>21</v>
      </c>
      <c r="C49" s="49"/>
      <c r="D49" s="304">
        <f t="shared" si="29"/>
        <v>0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W49" s="307">
        <f t="shared" si="28"/>
        <v>31701</v>
      </c>
      <c r="X49" s="307" t="str">
        <f t="shared" si="30"/>
        <v>Servicios de conducción de señales analógicas y digitales</v>
      </c>
      <c r="Y49" s="312">
        <f t="shared" si="31"/>
        <v>0</v>
      </c>
      <c r="Z49" s="313">
        <f t="shared" si="32"/>
        <v>0</v>
      </c>
      <c r="AA49" s="313">
        <f t="shared" si="33"/>
        <v>0</v>
      </c>
      <c r="AB49" s="411">
        <v>0</v>
      </c>
      <c r="AC49" s="312">
        <f t="shared" si="34"/>
        <v>0</v>
      </c>
      <c r="AY49" s="319"/>
      <c r="AZ49" s="320"/>
      <c r="BA49" s="320"/>
      <c r="BB49" s="318"/>
      <c r="BC49" s="318"/>
      <c r="BD49" s="329">
        <f t="shared" si="35"/>
        <v>0</v>
      </c>
      <c r="BE49" s="329">
        <f t="shared" si="36"/>
        <v>0</v>
      </c>
      <c r="BF49" s="329">
        <f t="shared" si="37"/>
        <v>0</v>
      </c>
      <c r="BG49" s="329">
        <f t="shared" si="38"/>
        <v>0</v>
      </c>
      <c r="BH49" s="329">
        <f t="shared" si="39"/>
        <v>0</v>
      </c>
      <c r="BI49" s="329">
        <f t="shared" si="40"/>
        <v>0</v>
      </c>
      <c r="BJ49" s="329">
        <f t="shared" si="41"/>
        <v>0</v>
      </c>
      <c r="BK49" s="329">
        <f t="shared" si="42"/>
        <v>0</v>
      </c>
      <c r="BL49" s="329">
        <f t="shared" si="43"/>
        <v>0</v>
      </c>
      <c r="BM49" s="329">
        <f t="shared" si="44"/>
        <v>0</v>
      </c>
      <c r="BN49" s="329">
        <f t="shared" si="45"/>
        <v>0</v>
      </c>
      <c r="BO49" s="329">
        <f t="shared" si="46"/>
        <v>0</v>
      </c>
      <c r="BP49" s="329">
        <f t="shared" si="47"/>
        <v>0</v>
      </c>
      <c r="BQ49" s="329">
        <f t="shared" si="50"/>
        <v>0</v>
      </c>
      <c r="BR49" s="329">
        <f t="shared" si="51"/>
        <v>0</v>
      </c>
      <c r="BS49" s="329">
        <f t="shared" si="52"/>
        <v>0</v>
      </c>
    </row>
    <row r="50" spans="1:71" x14ac:dyDescent="0.2">
      <c r="A50" s="306">
        <v>31801</v>
      </c>
      <c r="B50" s="307" t="s">
        <v>58</v>
      </c>
      <c r="C50" s="49"/>
      <c r="D50" s="304">
        <f t="shared" si="29"/>
        <v>0</v>
      </c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W50" s="307">
        <f t="shared" si="28"/>
        <v>31801</v>
      </c>
      <c r="X50" s="307" t="str">
        <f t="shared" si="30"/>
        <v>Servicio postal</v>
      </c>
      <c r="Y50" s="312">
        <f t="shared" si="31"/>
        <v>0</v>
      </c>
      <c r="Z50" s="313">
        <f t="shared" si="32"/>
        <v>0</v>
      </c>
      <c r="AA50" s="313">
        <f t="shared" si="33"/>
        <v>0</v>
      </c>
      <c r="AB50" s="411">
        <v>0</v>
      </c>
      <c r="AC50" s="312">
        <f t="shared" si="34"/>
        <v>0</v>
      </c>
      <c r="AY50" s="319"/>
      <c r="AZ50" s="320"/>
      <c r="BA50" s="320"/>
      <c r="BB50" s="318"/>
      <c r="BC50" s="318"/>
      <c r="BD50" s="329">
        <f t="shared" si="35"/>
        <v>0</v>
      </c>
      <c r="BE50" s="329">
        <f t="shared" si="36"/>
        <v>0</v>
      </c>
      <c r="BF50" s="329">
        <f t="shared" si="37"/>
        <v>0</v>
      </c>
      <c r="BG50" s="329">
        <f t="shared" si="38"/>
        <v>0</v>
      </c>
      <c r="BH50" s="329">
        <f t="shared" si="39"/>
        <v>0</v>
      </c>
      <c r="BI50" s="329">
        <f t="shared" si="40"/>
        <v>0</v>
      </c>
      <c r="BJ50" s="329">
        <f t="shared" si="41"/>
        <v>0</v>
      </c>
      <c r="BK50" s="329">
        <f t="shared" si="42"/>
        <v>0</v>
      </c>
      <c r="BL50" s="329">
        <f t="shared" si="43"/>
        <v>0</v>
      </c>
      <c r="BM50" s="329">
        <f t="shared" si="44"/>
        <v>0</v>
      </c>
      <c r="BN50" s="329">
        <f t="shared" si="45"/>
        <v>0</v>
      </c>
      <c r="BO50" s="329">
        <f t="shared" si="46"/>
        <v>0</v>
      </c>
      <c r="BP50" s="329">
        <f t="shared" si="47"/>
        <v>0</v>
      </c>
      <c r="BQ50" s="329">
        <f t="shared" si="50"/>
        <v>0</v>
      </c>
      <c r="BR50" s="329">
        <f t="shared" si="51"/>
        <v>0</v>
      </c>
      <c r="BS50" s="329">
        <f t="shared" si="52"/>
        <v>0</v>
      </c>
    </row>
    <row r="51" spans="1:71" x14ac:dyDescent="0.2">
      <c r="A51" s="306">
        <v>31901</v>
      </c>
      <c r="B51" s="307" t="s">
        <v>40</v>
      </c>
      <c r="C51" s="49"/>
      <c r="D51" s="304">
        <f t="shared" si="29"/>
        <v>0</v>
      </c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W51" s="307">
        <f t="shared" si="28"/>
        <v>31901</v>
      </c>
      <c r="X51" s="307" t="str">
        <f t="shared" si="30"/>
        <v>Servicios integrales de telecomunicación</v>
      </c>
      <c r="Y51" s="312">
        <f t="shared" si="31"/>
        <v>0</v>
      </c>
      <c r="Z51" s="313">
        <f t="shared" si="32"/>
        <v>0</v>
      </c>
      <c r="AA51" s="313">
        <f t="shared" si="33"/>
        <v>0</v>
      </c>
      <c r="AB51" s="411">
        <v>0</v>
      </c>
      <c r="AC51" s="312">
        <f t="shared" si="34"/>
        <v>0</v>
      </c>
      <c r="AY51" s="319"/>
      <c r="AZ51" s="320"/>
      <c r="BA51" s="320"/>
      <c r="BB51" s="318"/>
      <c r="BC51" s="318"/>
      <c r="BD51" s="329">
        <f t="shared" si="35"/>
        <v>0</v>
      </c>
      <c r="BE51" s="329">
        <f t="shared" si="36"/>
        <v>0</v>
      </c>
      <c r="BF51" s="329">
        <f t="shared" si="37"/>
        <v>0</v>
      </c>
      <c r="BG51" s="329">
        <f t="shared" si="38"/>
        <v>0</v>
      </c>
      <c r="BH51" s="329">
        <f t="shared" si="39"/>
        <v>0</v>
      </c>
      <c r="BI51" s="329">
        <f t="shared" si="40"/>
        <v>0</v>
      </c>
      <c r="BJ51" s="329">
        <f t="shared" si="41"/>
        <v>0</v>
      </c>
      <c r="BK51" s="329">
        <f t="shared" si="42"/>
        <v>0</v>
      </c>
      <c r="BL51" s="329">
        <f t="shared" si="43"/>
        <v>0</v>
      </c>
      <c r="BM51" s="329">
        <f t="shared" si="44"/>
        <v>0</v>
      </c>
      <c r="BN51" s="329">
        <f t="shared" si="45"/>
        <v>0</v>
      </c>
      <c r="BO51" s="329">
        <f t="shared" si="46"/>
        <v>0</v>
      </c>
      <c r="BP51" s="329">
        <f t="shared" si="47"/>
        <v>0</v>
      </c>
      <c r="BQ51" s="329">
        <f t="shared" si="50"/>
        <v>0</v>
      </c>
      <c r="BR51" s="329">
        <f t="shared" si="51"/>
        <v>0</v>
      </c>
      <c r="BS51" s="329">
        <f t="shared" si="52"/>
        <v>0</v>
      </c>
    </row>
    <row r="52" spans="1:71" ht="22.5" x14ac:dyDescent="0.2">
      <c r="A52" s="306">
        <v>31904</v>
      </c>
      <c r="B52" s="307" t="s">
        <v>163</v>
      </c>
      <c r="C52" s="49"/>
      <c r="D52" s="304">
        <f t="shared" si="29"/>
        <v>0</v>
      </c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W52" s="307">
        <f t="shared" si="28"/>
        <v>31904</v>
      </c>
      <c r="X52" s="307" t="str">
        <f t="shared" si="30"/>
        <v>Servicios integrales de infraestructura de cómputo</v>
      </c>
      <c r="Y52" s="312">
        <f t="shared" si="31"/>
        <v>0</v>
      </c>
      <c r="Z52" s="313">
        <f t="shared" si="32"/>
        <v>0</v>
      </c>
      <c r="AA52" s="313">
        <f t="shared" si="33"/>
        <v>0</v>
      </c>
      <c r="AB52" s="411">
        <v>0</v>
      </c>
      <c r="AC52" s="312">
        <f t="shared" si="34"/>
        <v>0</v>
      </c>
      <c r="AY52" s="319"/>
      <c r="AZ52" s="320"/>
      <c r="BA52" s="320"/>
      <c r="BB52" s="318"/>
      <c r="BC52" s="318"/>
      <c r="BD52" s="329">
        <f t="shared" si="35"/>
        <v>0</v>
      </c>
      <c r="BE52" s="329">
        <f t="shared" si="36"/>
        <v>0</v>
      </c>
      <c r="BF52" s="329">
        <f t="shared" si="37"/>
        <v>0</v>
      </c>
      <c r="BG52" s="329">
        <f t="shared" si="38"/>
        <v>0</v>
      </c>
      <c r="BH52" s="329">
        <f t="shared" si="39"/>
        <v>0</v>
      </c>
      <c r="BI52" s="329">
        <f t="shared" si="40"/>
        <v>0</v>
      </c>
      <c r="BJ52" s="329">
        <f t="shared" si="41"/>
        <v>0</v>
      </c>
      <c r="BK52" s="329">
        <f t="shared" si="42"/>
        <v>0</v>
      </c>
      <c r="BL52" s="329">
        <f t="shared" si="43"/>
        <v>0</v>
      </c>
      <c r="BM52" s="329">
        <f t="shared" si="44"/>
        <v>0</v>
      </c>
      <c r="BN52" s="329">
        <f t="shared" si="45"/>
        <v>0</v>
      </c>
      <c r="BO52" s="329">
        <f t="shared" si="46"/>
        <v>0</v>
      </c>
      <c r="BP52" s="329">
        <f t="shared" si="47"/>
        <v>0</v>
      </c>
      <c r="BQ52" s="329">
        <f t="shared" si="50"/>
        <v>0</v>
      </c>
      <c r="BR52" s="329">
        <f t="shared" si="51"/>
        <v>0</v>
      </c>
      <c r="BS52" s="329">
        <f t="shared" si="52"/>
        <v>0</v>
      </c>
    </row>
    <row r="53" spans="1:71" x14ac:dyDescent="0.2">
      <c r="A53" s="306">
        <v>32301</v>
      </c>
      <c r="B53" s="307" t="s">
        <v>38</v>
      </c>
      <c r="C53" s="49"/>
      <c r="D53" s="304">
        <f t="shared" si="29"/>
        <v>0</v>
      </c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W53" s="307">
        <f t="shared" si="28"/>
        <v>32301</v>
      </c>
      <c r="X53" s="307" t="str">
        <f t="shared" si="30"/>
        <v>Arrendamiento de equipo y bienes informáticos</v>
      </c>
      <c r="Y53" s="312">
        <f t="shared" si="31"/>
        <v>0</v>
      </c>
      <c r="Z53" s="313">
        <f t="shared" si="32"/>
        <v>0</v>
      </c>
      <c r="AA53" s="313">
        <f t="shared" si="33"/>
        <v>0</v>
      </c>
      <c r="AB53" s="411">
        <v>0</v>
      </c>
      <c r="AC53" s="312">
        <f t="shared" si="34"/>
        <v>0</v>
      </c>
      <c r="AY53" s="319"/>
      <c r="AZ53" s="320"/>
      <c r="BA53" s="320"/>
      <c r="BB53" s="318"/>
      <c r="BC53" s="318"/>
      <c r="BD53" s="329">
        <f t="shared" si="35"/>
        <v>0</v>
      </c>
      <c r="BE53" s="329">
        <f t="shared" si="36"/>
        <v>0</v>
      </c>
      <c r="BF53" s="329">
        <f t="shared" si="37"/>
        <v>0</v>
      </c>
      <c r="BG53" s="329">
        <f t="shared" si="38"/>
        <v>0</v>
      </c>
      <c r="BH53" s="329">
        <f t="shared" si="39"/>
        <v>0</v>
      </c>
      <c r="BI53" s="329">
        <f t="shared" si="40"/>
        <v>0</v>
      </c>
      <c r="BJ53" s="329">
        <f t="shared" si="41"/>
        <v>0</v>
      </c>
      <c r="BK53" s="329">
        <f t="shared" si="42"/>
        <v>0</v>
      </c>
      <c r="BL53" s="329">
        <f t="shared" si="43"/>
        <v>0</v>
      </c>
      <c r="BM53" s="329">
        <f t="shared" si="44"/>
        <v>0</v>
      </c>
      <c r="BN53" s="329">
        <f t="shared" si="45"/>
        <v>0</v>
      </c>
      <c r="BO53" s="329">
        <f t="shared" si="46"/>
        <v>0</v>
      </c>
      <c r="BP53" s="329">
        <f t="shared" si="47"/>
        <v>0</v>
      </c>
      <c r="BQ53" s="329">
        <f t="shared" si="50"/>
        <v>0</v>
      </c>
      <c r="BR53" s="329">
        <f t="shared" si="51"/>
        <v>0</v>
      </c>
      <c r="BS53" s="329">
        <f t="shared" si="52"/>
        <v>0</v>
      </c>
    </row>
    <row r="54" spans="1:71" ht="22.5" x14ac:dyDescent="0.2">
      <c r="A54" s="306">
        <v>32401</v>
      </c>
      <c r="B54" s="307" t="s">
        <v>68</v>
      </c>
      <c r="C54" s="49"/>
      <c r="D54" s="304">
        <f t="shared" si="29"/>
        <v>0</v>
      </c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W54" s="307">
        <f t="shared" si="28"/>
        <v>32401</v>
      </c>
      <c r="X54" s="307" t="str">
        <f t="shared" si="30"/>
        <v>Arrendamiento de equipo e instrumental médico y de laboratorio</v>
      </c>
      <c r="Y54" s="312">
        <f t="shared" si="31"/>
        <v>0</v>
      </c>
      <c r="Z54" s="313">
        <f t="shared" si="32"/>
        <v>0</v>
      </c>
      <c r="AA54" s="313">
        <f t="shared" si="33"/>
        <v>0</v>
      </c>
      <c r="AB54" s="411">
        <v>0</v>
      </c>
      <c r="AC54" s="312">
        <f t="shared" si="34"/>
        <v>0</v>
      </c>
      <c r="AY54" s="319"/>
      <c r="AZ54" s="320"/>
      <c r="BA54" s="320"/>
      <c r="BB54" s="318"/>
      <c r="BC54" s="318"/>
      <c r="BD54" s="329">
        <f t="shared" si="35"/>
        <v>0</v>
      </c>
      <c r="BE54" s="329">
        <f t="shared" si="36"/>
        <v>0</v>
      </c>
      <c r="BF54" s="329">
        <f t="shared" si="37"/>
        <v>0</v>
      </c>
      <c r="BG54" s="329">
        <f t="shared" si="38"/>
        <v>0</v>
      </c>
      <c r="BH54" s="329">
        <f t="shared" si="39"/>
        <v>0</v>
      </c>
      <c r="BI54" s="329">
        <f t="shared" si="40"/>
        <v>0</v>
      </c>
      <c r="BJ54" s="329">
        <f t="shared" si="41"/>
        <v>0</v>
      </c>
      <c r="BK54" s="329">
        <f t="shared" si="42"/>
        <v>0</v>
      </c>
      <c r="BL54" s="329">
        <f t="shared" si="43"/>
        <v>0</v>
      </c>
      <c r="BM54" s="329">
        <f t="shared" si="44"/>
        <v>0</v>
      </c>
      <c r="BN54" s="329">
        <f t="shared" si="45"/>
        <v>0</v>
      </c>
      <c r="BO54" s="329">
        <f t="shared" si="46"/>
        <v>0</v>
      </c>
      <c r="BP54" s="329">
        <f t="shared" si="47"/>
        <v>0</v>
      </c>
      <c r="BQ54" s="329">
        <f t="shared" si="50"/>
        <v>0</v>
      </c>
      <c r="BR54" s="329">
        <f t="shared" si="51"/>
        <v>0</v>
      </c>
      <c r="BS54" s="329">
        <f t="shared" si="52"/>
        <v>0</v>
      </c>
    </row>
    <row r="55" spans="1:71" x14ac:dyDescent="0.2">
      <c r="A55" s="306">
        <v>32601</v>
      </c>
      <c r="B55" s="307" t="s">
        <v>59</v>
      </c>
      <c r="C55" s="49"/>
      <c r="D55" s="304">
        <f t="shared" si="29"/>
        <v>0</v>
      </c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W55" s="307">
        <f t="shared" si="28"/>
        <v>32601</v>
      </c>
      <c r="X55" s="307" t="str">
        <f t="shared" si="30"/>
        <v>Arrendamiento de maquinaria y equipo</v>
      </c>
      <c r="Y55" s="312">
        <f t="shared" si="31"/>
        <v>0</v>
      </c>
      <c r="Z55" s="313">
        <f t="shared" si="32"/>
        <v>0</v>
      </c>
      <c r="AA55" s="313">
        <f t="shared" si="33"/>
        <v>0</v>
      </c>
      <c r="AB55" s="411">
        <v>0</v>
      </c>
      <c r="AC55" s="312">
        <f t="shared" si="34"/>
        <v>0</v>
      </c>
      <c r="AY55" s="318"/>
      <c r="AZ55" s="320"/>
      <c r="BA55" s="320"/>
      <c r="BB55" s="318"/>
      <c r="BC55" s="318"/>
      <c r="BD55" s="329">
        <f t="shared" si="35"/>
        <v>0</v>
      </c>
      <c r="BE55" s="329">
        <f t="shared" si="36"/>
        <v>0</v>
      </c>
      <c r="BF55" s="329">
        <f t="shared" si="37"/>
        <v>0</v>
      </c>
      <c r="BG55" s="329">
        <f t="shared" si="38"/>
        <v>0</v>
      </c>
      <c r="BH55" s="329">
        <f t="shared" si="39"/>
        <v>0</v>
      </c>
      <c r="BI55" s="329">
        <f t="shared" si="40"/>
        <v>0</v>
      </c>
      <c r="BJ55" s="329">
        <f t="shared" si="41"/>
        <v>0</v>
      </c>
      <c r="BK55" s="329">
        <f t="shared" si="42"/>
        <v>0</v>
      </c>
      <c r="BL55" s="329">
        <f t="shared" si="43"/>
        <v>0</v>
      </c>
      <c r="BM55" s="329">
        <f t="shared" si="44"/>
        <v>0</v>
      </c>
      <c r="BN55" s="329">
        <f t="shared" si="45"/>
        <v>0</v>
      </c>
      <c r="BO55" s="329">
        <f t="shared" si="46"/>
        <v>0</v>
      </c>
      <c r="BP55" s="329">
        <f t="shared" si="47"/>
        <v>0</v>
      </c>
      <c r="BQ55" s="329">
        <f t="shared" si="50"/>
        <v>0</v>
      </c>
      <c r="BR55" s="329">
        <f t="shared" si="51"/>
        <v>0</v>
      </c>
      <c r="BS55" s="329">
        <f t="shared" si="52"/>
        <v>0</v>
      </c>
    </row>
    <row r="56" spans="1:71" ht="45" x14ac:dyDescent="0.2">
      <c r="A56" s="306">
        <v>33603</v>
      </c>
      <c r="B56" s="307" t="s">
        <v>173</v>
      </c>
      <c r="C56" s="49"/>
      <c r="D56" s="304">
        <f t="shared" si="29"/>
        <v>0</v>
      </c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W56" s="307">
        <f t="shared" si="28"/>
        <v>33603</v>
      </c>
      <c r="X56" s="307" t="str">
        <f t="shared" si="30"/>
        <v>Impresiones de documentos oficiales para la prestación de servicios públicos, identificación, formatos administrativos y fiscales, formas valoradas, certificados y títulos</v>
      </c>
      <c r="Y56" s="312">
        <f t="shared" si="31"/>
        <v>0</v>
      </c>
      <c r="Z56" s="313">
        <f t="shared" si="32"/>
        <v>0</v>
      </c>
      <c r="AA56" s="313">
        <f t="shared" si="33"/>
        <v>0</v>
      </c>
      <c r="AB56" s="411">
        <v>0</v>
      </c>
      <c r="AC56" s="312">
        <f t="shared" si="34"/>
        <v>0</v>
      </c>
      <c r="AY56" s="318"/>
      <c r="AZ56" s="320"/>
      <c r="BA56" s="320"/>
      <c r="BB56" s="318"/>
      <c r="BC56" s="318"/>
      <c r="BD56" s="329">
        <f t="shared" si="35"/>
        <v>0</v>
      </c>
      <c r="BE56" s="329">
        <f t="shared" si="36"/>
        <v>0</v>
      </c>
      <c r="BF56" s="329">
        <f t="shared" si="37"/>
        <v>0</v>
      </c>
      <c r="BG56" s="329">
        <f t="shared" si="38"/>
        <v>0</v>
      </c>
      <c r="BH56" s="329">
        <f t="shared" si="39"/>
        <v>0</v>
      </c>
      <c r="BI56" s="329">
        <f t="shared" si="40"/>
        <v>0</v>
      </c>
      <c r="BJ56" s="329">
        <f t="shared" si="41"/>
        <v>0</v>
      </c>
      <c r="BK56" s="329">
        <f t="shared" si="42"/>
        <v>0</v>
      </c>
      <c r="BL56" s="329">
        <f t="shared" si="43"/>
        <v>0</v>
      </c>
      <c r="BM56" s="329">
        <f t="shared" si="44"/>
        <v>0</v>
      </c>
      <c r="BN56" s="329">
        <f t="shared" si="45"/>
        <v>0</v>
      </c>
      <c r="BO56" s="329">
        <f t="shared" si="46"/>
        <v>0</v>
      </c>
      <c r="BP56" s="329">
        <f t="shared" si="47"/>
        <v>0</v>
      </c>
      <c r="BQ56" s="329">
        <f t="shared" si="50"/>
        <v>0</v>
      </c>
      <c r="BR56" s="329">
        <f t="shared" si="51"/>
        <v>0</v>
      </c>
      <c r="BS56" s="329">
        <f t="shared" si="52"/>
        <v>0</v>
      </c>
    </row>
    <row r="57" spans="1:71" ht="33.75" x14ac:dyDescent="0.2">
      <c r="A57" s="306">
        <v>33604</v>
      </c>
      <c r="B57" s="307" t="s">
        <v>22</v>
      </c>
      <c r="C57" s="49"/>
      <c r="D57" s="304">
        <f t="shared" si="29"/>
        <v>0</v>
      </c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W57" s="307">
        <f t="shared" si="28"/>
        <v>33604</v>
      </c>
      <c r="X57" s="307" t="str">
        <f t="shared" si="30"/>
        <v>Impresión y elaboración de material informativo derivado de la operación y administración de las dependencias y entidades</v>
      </c>
      <c r="Y57" s="312">
        <f t="shared" si="31"/>
        <v>0</v>
      </c>
      <c r="Z57" s="313">
        <f t="shared" si="32"/>
        <v>0</v>
      </c>
      <c r="AA57" s="313">
        <f t="shared" si="33"/>
        <v>0</v>
      </c>
      <c r="AB57" s="411">
        <v>0</v>
      </c>
      <c r="AC57" s="312">
        <f t="shared" si="34"/>
        <v>0</v>
      </c>
      <c r="AY57" s="318"/>
      <c r="AZ57" s="320"/>
      <c r="BA57" s="320"/>
      <c r="BB57" s="318"/>
      <c r="BC57" s="318"/>
      <c r="BD57" s="329">
        <f t="shared" si="35"/>
        <v>0</v>
      </c>
      <c r="BE57" s="329">
        <f t="shared" si="36"/>
        <v>0</v>
      </c>
      <c r="BF57" s="329">
        <f t="shared" si="37"/>
        <v>0</v>
      </c>
      <c r="BG57" s="329">
        <f t="shared" si="38"/>
        <v>0</v>
      </c>
      <c r="BH57" s="329">
        <f t="shared" si="39"/>
        <v>0</v>
      </c>
      <c r="BI57" s="329">
        <f t="shared" si="40"/>
        <v>0</v>
      </c>
      <c r="BJ57" s="329">
        <f t="shared" si="41"/>
        <v>0</v>
      </c>
      <c r="BK57" s="329">
        <f t="shared" si="42"/>
        <v>0</v>
      </c>
      <c r="BL57" s="329">
        <f t="shared" si="43"/>
        <v>0</v>
      </c>
      <c r="BM57" s="329">
        <f t="shared" si="44"/>
        <v>0</v>
      </c>
      <c r="BN57" s="329">
        <f t="shared" si="45"/>
        <v>0</v>
      </c>
      <c r="BO57" s="329">
        <f t="shared" si="46"/>
        <v>0</v>
      </c>
      <c r="BP57" s="329">
        <f t="shared" si="47"/>
        <v>0</v>
      </c>
      <c r="BQ57" s="329">
        <f t="shared" si="50"/>
        <v>0</v>
      </c>
      <c r="BR57" s="329">
        <f t="shared" si="51"/>
        <v>0</v>
      </c>
      <c r="BS57" s="329">
        <f t="shared" si="52"/>
        <v>0</v>
      </c>
    </row>
    <row r="58" spans="1:71" x14ac:dyDescent="0.2">
      <c r="A58" s="306">
        <v>33801</v>
      </c>
      <c r="B58" s="307" t="s">
        <v>60</v>
      </c>
      <c r="C58" s="49"/>
      <c r="D58" s="304">
        <f t="shared" si="29"/>
        <v>0</v>
      </c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W58" s="307">
        <f t="shared" si="28"/>
        <v>33801</v>
      </c>
      <c r="X58" s="307" t="str">
        <f t="shared" si="30"/>
        <v>Servicios de vigilancia</v>
      </c>
      <c r="Y58" s="312">
        <f t="shared" si="31"/>
        <v>0</v>
      </c>
      <c r="Z58" s="313">
        <f t="shared" si="32"/>
        <v>0</v>
      </c>
      <c r="AA58" s="313">
        <f t="shared" si="33"/>
        <v>0</v>
      </c>
      <c r="AB58" s="411">
        <v>0</v>
      </c>
      <c r="AC58" s="312">
        <f t="shared" si="34"/>
        <v>0</v>
      </c>
      <c r="AY58" s="318"/>
      <c r="AZ58" s="320"/>
      <c r="BA58" s="320"/>
      <c r="BB58" s="318"/>
      <c r="BC58" s="318"/>
      <c r="BD58" s="329">
        <f t="shared" si="35"/>
        <v>0</v>
      </c>
      <c r="BE58" s="329">
        <f t="shared" si="36"/>
        <v>0</v>
      </c>
      <c r="BF58" s="329">
        <f t="shared" si="37"/>
        <v>0</v>
      </c>
      <c r="BG58" s="329">
        <f t="shared" si="38"/>
        <v>0</v>
      </c>
      <c r="BH58" s="329">
        <f t="shared" si="39"/>
        <v>0</v>
      </c>
      <c r="BI58" s="329">
        <f t="shared" si="40"/>
        <v>0</v>
      </c>
      <c r="BJ58" s="329">
        <f t="shared" si="41"/>
        <v>0</v>
      </c>
      <c r="BK58" s="329">
        <f t="shared" si="42"/>
        <v>0</v>
      </c>
      <c r="BL58" s="329">
        <f t="shared" si="43"/>
        <v>0</v>
      </c>
      <c r="BM58" s="329">
        <f t="shared" si="44"/>
        <v>0</v>
      </c>
      <c r="BN58" s="329">
        <f t="shared" si="45"/>
        <v>0</v>
      </c>
      <c r="BO58" s="329">
        <f t="shared" si="46"/>
        <v>0</v>
      </c>
      <c r="BP58" s="329">
        <f t="shared" si="47"/>
        <v>0</v>
      </c>
      <c r="BQ58" s="329">
        <f t="shared" si="50"/>
        <v>0</v>
      </c>
      <c r="BR58" s="329">
        <f t="shared" si="51"/>
        <v>0</v>
      </c>
      <c r="BS58" s="329">
        <f t="shared" si="52"/>
        <v>0</v>
      </c>
    </row>
    <row r="59" spans="1:71" x14ac:dyDescent="0.2">
      <c r="A59" s="308">
        <v>33901</v>
      </c>
      <c r="B59" s="307" t="s">
        <v>23</v>
      </c>
      <c r="C59" s="49"/>
      <c r="D59" s="304">
        <f t="shared" si="29"/>
        <v>0</v>
      </c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W59" s="307">
        <f t="shared" si="28"/>
        <v>33901</v>
      </c>
      <c r="X59" s="307" t="str">
        <f t="shared" si="30"/>
        <v>Subcontratación de servicios con terceros</v>
      </c>
      <c r="Y59" s="312">
        <f t="shared" si="31"/>
        <v>0</v>
      </c>
      <c r="Z59" s="313">
        <f t="shared" si="32"/>
        <v>0</v>
      </c>
      <c r="AA59" s="313">
        <f t="shared" si="33"/>
        <v>0</v>
      </c>
      <c r="AB59" s="411">
        <v>0</v>
      </c>
      <c r="AC59" s="312">
        <f t="shared" si="34"/>
        <v>0</v>
      </c>
      <c r="AY59" s="318"/>
      <c r="AZ59" s="320"/>
      <c r="BA59" s="320"/>
      <c r="BB59" s="318"/>
      <c r="BC59" s="318"/>
      <c r="BD59" s="329">
        <f t="shared" si="35"/>
        <v>0</v>
      </c>
      <c r="BE59" s="329">
        <f t="shared" si="36"/>
        <v>0</v>
      </c>
      <c r="BF59" s="329">
        <f t="shared" si="37"/>
        <v>0</v>
      </c>
      <c r="BG59" s="329">
        <f t="shared" si="38"/>
        <v>0</v>
      </c>
      <c r="BH59" s="329">
        <f t="shared" si="39"/>
        <v>0</v>
      </c>
      <c r="BI59" s="329">
        <f t="shared" si="40"/>
        <v>0</v>
      </c>
      <c r="BJ59" s="329">
        <f t="shared" si="41"/>
        <v>0</v>
      </c>
      <c r="BK59" s="329">
        <f t="shared" si="42"/>
        <v>0</v>
      </c>
      <c r="BL59" s="329">
        <f t="shared" si="43"/>
        <v>0</v>
      </c>
      <c r="BM59" s="329">
        <f t="shared" si="44"/>
        <v>0</v>
      </c>
      <c r="BN59" s="329">
        <f t="shared" si="45"/>
        <v>0</v>
      </c>
      <c r="BO59" s="329">
        <f t="shared" si="46"/>
        <v>0</v>
      </c>
      <c r="BP59" s="329">
        <f t="shared" si="47"/>
        <v>0</v>
      </c>
      <c r="BQ59" s="329">
        <f t="shared" si="50"/>
        <v>0</v>
      </c>
      <c r="BR59" s="329">
        <f t="shared" si="51"/>
        <v>0</v>
      </c>
      <c r="BS59" s="329">
        <f t="shared" si="52"/>
        <v>0</v>
      </c>
    </row>
    <row r="60" spans="1:71" x14ac:dyDescent="0.2">
      <c r="A60" s="308">
        <v>33903</v>
      </c>
      <c r="B60" s="307" t="s">
        <v>164</v>
      </c>
      <c r="C60" s="49"/>
      <c r="D60" s="304">
        <f t="shared" si="29"/>
        <v>0</v>
      </c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W60" s="307">
        <f t="shared" si="28"/>
        <v>33903</v>
      </c>
      <c r="X60" s="307" t="str">
        <f t="shared" si="30"/>
        <v>Servicios integrales</v>
      </c>
      <c r="Y60" s="312">
        <f t="shared" si="31"/>
        <v>0</v>
      </c>
      <c r="Z60" s="313">
        <f t="shared" si="32"/>
        <v>0</v>
      </c>
      <c r="AA60" s="313">
        <f t="shared" si="33"/>
        <v>0</v>
      </c>
      <c r="AB60" s="411">
        <v>0</v>
      </c>
      <c r="AC60" s="312">
        <f t="shared" si="34"/>
        <v>0</v>
      </c>
      <c r="AY60" s="318"/>
      <c r="AZ60" s="320"/>
      <c r="BA60" s="320"/>
      <c r="BB60" s="318"/>
      <c r="BC60" s="318"/>
      <c r="BD60" s="329">
        <f t="shared" si="35"/>
        <v>0</v>
      </c>
      <c r="BE60" s="329">
        <f t="shared" si="36"/>
        <v>0</v>
      </c>
      <c r="BF60" s="329">
        <f t="shared" si="37"/>
        <v>0</v>
      </c>
      <c r="BG60" s="329">
        <f t="shared" si="38"/>
        <v>0</v>
      </c>
      <c r="BH60" s="329">
        <f t="shared" si="39"/>
        <v>0</v>
      </c>
      <c r="BI60" s="329">
        <f t="shared" si="40"/>
        <v>0</v>
      </c>
      <c r="BJ60" s="329">
        <f t="shared" si="41"/>
        <v>0</v>
      </c>
      <c r="BK60" s="329">
        <f t="shared" si="42"/>
        <v>0</v>
      </c>
      <c r="BL60" s="329">
        <f t="shared" si="43"/>
        <v>0</v>
      </c>
      <c r="BM60" s="329">
        <f t="shared" si="44"/>
        <v>0</v>
      </c>
      <c r="BN60" s="329">
        <f t="shared" si="45"/>
        <v>0</v>
      </c>
      <c r="BO60" s="329">
        <f t="shared" si="46"/>
        <v>0</v>
      </c>
      <c r="BP60" s="329">
        <f t="shared" si="47"/>
        <v>0</v>
      </c>
      <c r="BQ60" s="329">
        <f t="shared" si="50"/>
        <v>0</v>
      </c>
      <c r="BR60" s="329">
        <f t="shared" si="51"/>
        <v>0</v>
      </c>
      <c r="BS60" s="329">
        <f t="shared" si="52"/>
        <v>0</v>
      </c>
    </row>
    <row r="61" spans="1:71" x14ac:dyDescent="0.2">
      <c r="A61" s="306">
        <v>34501</v>
      </c>
      <c r="B61" s="307" t="s">
        <v>61</v>
      </c>
      <c r="C61" s="49"/>
      <c r="D61" s="304">
        <f t="shared" si="29"/>
        <v>0</v>
      </c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W61" s="307">
        <f t="shared" si="28"/>
        <v>34501</v>
      </c>
      <c r="X61" s="307" t="str">
        <f t="shared" si="30"/>
        <v>Seguros de bienes patrimoniales</v>
      </c>
      <c r="Y61" s="312">
        <f t="shared" si="31"/>
        <v>0</v>
      </c>
      <c r="Z61" s="313">
        <f t="shared" si="32"/>
        <v>0</v>
      </c>
      <c r="AA61" s="313">
        <f t="shared" si="33"/>
        <v>0</v>
      </c>
      <c r="AB61" s="411">
        <v>0</v>
      </c>
      <c r="AC61" s="312">
        <f t="shared" si="34"/>
        <v>0</v>
      </c>
      <c r="AY61" s="318"/>
      <c r="AZ61" s="320"/>
      <c r="BA61" s="320"/>
      <c r="BB61" s="318"/>
      <c r="BC61" s="318"/>
      <c r="BD61" s="329">
        <f t="shared" si="35"/>
        <v>0</v>
      </c>
      <c r="BE61" s="329">
        <f t="shared" si="36"/>
        <v>0</v>
      </c>
      <c r="BF61" s="329">
        <f t="shared" si="37"/>
        <v>0</v>
      </c>
      <c r="BG61" s="329">
        <f t="shared" si="38"/>
        <v>0</v>
      </c>
      <c r="BH61" s="329">
        <f t="shared" si="39"/>
        <v>0</v>
      </c>
      <c r="BI61" s="329">
        <f t="shared" si="40"/>
        <v>0</v>
      </c>
      <c r="BJ61" s="329">
        <f t="shared" si="41"/>
        <v>0</v>
      </c>
      <c r="BK61" s="329">
        <f t="shared" si="42"/>
        <v>0</v>
      </c>
      <c r="BL61" s="329">
        <f t="shared" si="43"/>
        <v>0</v>
      </c>
      <c r="BM61" s="329">
        <f t="shared" si="44"/>
        <v>0</v>
      </c>
      <c r="BN61" s="329">
        <f t="shared" si="45"/>
        <v>0</v>
      </c>
      <c r="BO61" s="329">
        <f t="shared" si="46"/>
        <v>0</v>
      </c>
      <c r="BP61" s="329">
        <f t="shared" si="47"/>
        <v>0</v>
      </c>
      <c r="BQ61" s="329">
        <f t="shared" si="50"/>
        <v>0</v>
      </c>
      <c r="BR61" s="329">
        <f t="shared" si="51"/>
        <v>0</v>
      </c>
      <c r="BS61" s="329">
        <f t="shared" si="52"/>
        <v>0</v>
      </c>
    </row>
    <row r="62" spans="1:71" ht="22.5" x14ac:dyDescent="0.2">
      <c r="A62" s="306">
        <v>35102</v>
      </c>
      <c r="B62" s="307" t="s">
        <v>179</v>
      </c>
      <c r="C62" s="49"/>
      <c r="D62" s="304">
        <f t="shared" si="29"/>
        <v>0</v>
      </c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W62" s="307">
        <f t="shared" si="28"/>
        <v>35102</v>
      </c>
      <c r="X62" s="307" t="str">
        <f t="shared" si="30"/>
        <v>Mantenimiento y conservación de inmuebles para la prestación de servicios públicos</v>
      </c>
      <c r="Y62" s="312">
        <f t="shared" si="31"/>
        <v>0</v>
      </c>
      <c r="Z62" s="313">
        <f t="shared" si="32"/>
        <v>0</v>
      </c>
      <c r="AA62" s="313">
        <f t="shared" si="33"/>
        <v>0</v>
      </c>
      <c r="AB62" s="411">
        <v>0</v>
      </c>
      <c r="AC62" s="312">
        <f t="shared" si="34"/>
        <v>0</v>
      </c>
      <c r="AY62" s="318"/>
      <c r="AZ62" s="320"/>
      <c r="BA62" s="320"/>
      <c r="BB62" s="318"/>
      <c r="BC62" s="318"/>
      <c r="BD62" s="329">
        <f t="shared" si="35"/>
        <v>0</v>
      </c>
      <c r="BE62" s="329">
        <f t="shared" si="36"/>
        <v>0</v>
      </c>
      <c r="BF62" s="329">
        <f t="shared" si="37"/>
        <v>0</v>
      </c>
      <c r="BG62" s="329">
        <f t="shared" si="38"/>
        <v>0</v>
      </c>
      <c r="BH62" s="329">
        <f t="shared" si="39"/>
        <v>0</v>
      </c>
      <c r="BI62" s="329">
        <f t="shared" si="40"/>
        <v>0</v>
      </c>
      <c r="BJ62" s="329">
        <f t="shared" si="41"/>
        <v>0</v>
      </c>
      <c r="BK62" s="329">
        <f t="shared" si="42"/>
        <v>0</v>
      </c>
      <c r="BL62" s="329">
        <f t="shared" si="43"/>
        <v>0</v>
      </c>
      <c r="BM62" s="329">
        <f t="shared" si="44"/>
        <v>0</v>
      </c>
      <c r="BN62" s="329">
        <f t="shared" si="45"/>
        <v>0</v>
      </c>
      <c r="BO62" s="329">
        <f t="shared" si="46"/>
        <v>0</v>
      </c>
      <c r="BP62" s="329">
        <f t="shared" si="47"/>
        <v>0</v>
      </c>
      <c r="BQ62" s="329">
        <f t="shared" si="50"/>
        <v>0</v>
      </c>
      <c r="BR62" s="329">
        <f t="shared" si="51"/>
        <v>0</v>
      </c>
      <c r="BS62" s="329">
        <f t="shared" si="52"/>
        <v>0</v>
      </c>
    </row>
    <row r="63" spans="1:71" ht="22.5" x14ac:dyDescent="0.2">
      <c r="A63" s="306">
        <v>35201</v>
      </c>
      <c r="B63" s="307" t="s">
        <v>63</v>
      </c>
      <c r="C63" s="49"/>
      <c r="D63" s="304">
        <f t="shared" si="29"/>
        <v>0</v>
      </c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W63" s="307">
        <f t="shared" si="28"/>
        <v>35201</v>
      </c>
      <c r="X63" s="307" t="str">
        <f t="shared" si="30"/>
        <v>Mantenimiento y conservación de mobiliario y equipo de administración</v>
      </c>
      <c r="Y63" s="312">
        <f t="shared" si="31"/>
        <v>0</v>
      </c>
      <c r="Z63" s="313">
        <f t="shared" si="32"/>
        <v>0</v>
      </c>
      <c r="AA63" s="313">
        <f t="shared" si="33"/>
        <v>0</v>
      </c>
      <c r="AB63" s="411">
        <v>0</v>
      </c>
      <c r="AC63" s="312">
        <f t="shared" si="34"/>
        <v>0</v>
      </c>
      <c r="AY63" s="318"/>
      <c r="AZ63" s="320"/>
      <c r="BA63" s="320"/>
      <c r="BB63" s="318"/>
      <c r="BC63" s="318"/>
      <c r="BD63" s="329">
        <f t="shared" si="35"/>
        <v>0</v>
      </c>
      <c r="BE63" s="329">
        <f t="shared" si="36"/>
        <v>0</v>
      </c>
      <c r="BF63" s="329">
        <f t="shared" si="37"/>
        <v>0</v>
      </c>
      <c r="BG63" s="329">
        <f t="shared" si="38"/>
        <v>0</v>
      </c>
      <c r="BH63" s="329">
        <f t="shared" si="39"/>
        <v>0</v>
      </c>
      <c r="BI63" s="329">
        <f t="shared" si="40"/>
        <v>0</v>
      </c>
      <c r="BJ63" s="329">
        <f t="shared" si="41"/>
        <v>0</v>
      </c>
      <c r="BK63" s="329">
        <f t="shared" si="42"/>
        <v>0</v>
      </c>
      <c r="BL63" s="329">
        <f t="shared" si="43"/>
        <v>0</v>
      </c>
      <c r="BM63" s="329">
        <f t="shared" si="44"/>
        <v>0</v>
      </c>
      <c r="BN63" s="329">
        <f t="shared" si="45"/>
        <v>0</v>
      </c>
      <c r="BO63" s="329">
        <f t="shared" si="46"/>
        <v>0</v>
      </c>
      <c r="BP63" s="329">
        <f t="shared" si="47"/>
        <v>0</v>
      </c>
      <c r="BQ63" s="329">
        <f t="shared" si="50"/>
        <v>0</v>
      </c>
      <c r="BR63" s="329">
        <f t="shared" si="51"/>
        <v>0</v>
      </c>
      <c r="BS63" s="329">
        <f t="shared" si="52"/>
        <v>0</v>
      </c>
    </row>
    <row r="64" spans="1:71" ht="22.5" x14ac:dyDescent="0.2">
      <c r="A64" s="306">
        <v>35301</v>
      </c>
      <c r="B64" s="307" t="s">
        <v>24</v>
      </c>
      <c r="C64" s="49"/>
      <c r="D64" s="304">
        <f t="shared" si="29"/>
        <v>0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W64" s="307">
        <f t="shared" si="28"/>
        <v>35301</v>
      </c>
      <c r="X64" s="307" t="str">
        <f t="shared" si="30"/>
        <v>Mantenimiento y conservación de bienes informáticos</v>
      </c>
      <c r="Y64" s="312">
        <f t="shared" si="31"/>
        <v>0</v>
      </c>
      <c r="Z64" s="313">
        <f t="shared" si="32"/>
        <v>0</v>
      </c>
      <c r="AA64" s="313">
        <f t="shared" si="33"/>
        <v>0</v>
      </c>
      <c r="AB64" s="411">
        <v>0</v>
      </c>
      <c r="AC64" s="312">
        <f t="shared" si="34"/>
        <v>0</v>
      </c>
      <c r="AY64" s="318"/>
      <c r="AZ64" s="320"/>
      <c r="BA64" s="320"/>
      <c r="BB64" s="318"/>
      <c r="BC64" s="318"/>
      <c r="BD64" s="329">
        <f t="shared" si="35"/>
        <v>0</v>
      </c>
      <c r="BE64" s="329">
        <f t="shared" si="36"/>
        <v>0</v>
      </c>
      <c r="BF64" s="329">
        <f t="shared" si="37"/>
        <v>0</v>
      </c>
      <c r="BG64" s="329">
        <f t="shared" si="38"/>
        <v>0</v>
      </c>
      <c r="BH64" s="329">
        <f t="shared" si="39"/>
        <v>0</v>
      </c>
      <c r="BI64" s="329">
        <f t="shared" si="40"/>
        <v>0</v>
      </c>
      <c r="BJ64" s="329">
        <f t="shared" si="41"/>
        <v>0</v>
      </c>
      <c r="BK64" s="329">
        <f t="shared" si="42"/>
        <v>0</v>
      </c>
      <c r="BL64" s="329">
        <f t="shared" si="43"/>
        <v>0</v>
      </c>
      <c r="BM64" s="329">
        <f t="shared" si="44"/>
        <v>0</v>
      </c>
      <c r="BN64" s="329">
        <f t="shared" si="45"/>
        <v>0</v>
      </c>
      <c r="BO64" s="329">
        <f t="shared" si="46"/>
        <v>0</v>
      </c>
      <c r="BP64" s="329">
        <f t="shared" si="47"/>
        <v>0</v>
      </c>
      <c r="BQ64" s="329">
        <f t="shared" si="50"/>
        <v>0</v>
      </c>
      <c r="BR64" s="329">
        <f t="shared" si="51"/>
        <v>0</v>
      </c>
      <c r="BS64" s="329">
        <f t="shared" si="52"/>
        <v>0</v>
      </c>
    </row>
    <row r="65" spans="1:71" ht="22.5" x14ac:dyDescent="0.2">
      <c r="A65" s="306">
        <v>35401</v>
      </c>
      <c r="B65" s="307" t="s">
        <v>36</v>
      </c>
      <c r="C65" s="49"/>
      <c r="D65" s="304">
        <f t="shared" si="29"/>
        <v>0</v>
      </c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W65" s="307">
        <f t="shared" si="28"/>
        <v>35401</v>
      </c>
      <c r="X65" s="307" t="str">
        <f t="shared" si="30"/>
        <v>Instalación, reparación y mantenimiento de equipo e instrumental médico y de laboratorio</v>
      </c>
      <c r="Y65" s="312">
        <f t="shared" si="31"/>
        <v>0</v>
      </c>
      <c r="Z65" s="313">
        <f t="shared" si="32"/>
        <v>0</v>
      </c>
      <c r="AA65" s="313">
        <f t="shared" si="33"/>
        <v>0</v>
      </c>
      <c r="AB65" s="411">
        <v>0</v>
      </c>
      <c r="AC65" s="312">
        <f t="shared" si="34"/>
        <v>0</v>
      </c>
      <c r="AY65" s="318"/>
      <c r="AZ65" s="320"/>
      <c r="BA65" s="320"/>
      <c r="BB65" s="318"/>
      <c r="BC65" s="318"/>
      <c r="BD65" s="329">
        <f t="shared" si="35"/>
        <v>0</v>
      </c>
      <c r="BE65" s="329">
        <f t="shared" si="36"/>
        <v>0</v>
      </c>
      <c r="BF65" s="329">
        <f t="shared" si="37"/>
        <v>0</v>
      </c>
      <c r="BG65" s="329">
        <f t="shared" si="38"/>
        <v>0</v>
      </c>
      <c r="BH65" s="329">
        <f t="shared" si="39"/>
        <v>0</v>
      </c>
      <c r="BI65" s="329">
        <f t="shared" si="40"/>
        <v>0</v>
      </c>
      <c r="BJ65" s="329">
        <f t="shared" si="41"/>
        <v>0</v>
      </c>
      <c r="BK65" s="329">
        <f t="shared" si="42"/>
        <v>0</v>
      </c>
      <c r="BL65" s="329">
        <f t="shared" si="43"/>
        <v>0</v>
      </c>
      <c r="BM65" s="329">
        <f t="shared" si="44"/>
        <v>0</v>
      </c>
      <c r="BN65" s="329">
        <f t="shared" si="45"/>
        <v>0</v>
      </c>
      <c r="BO65" s="329">
        <f t="shared" si="46"/>
        <v>0</v>
      </c>
      <c r="BP65" s="329">
        <f t="shared" si="47"/>
        <v>0</v>
      </c>
      <c r="BQ65" s="329">
        <f t="shared" si="50"/>
        <v>0</v>
      </c>
      <c r="BR65" s="329">
        <f t="shared" si="51"/>
        <v>0</v>
      </c>
      <c r="BS65" s="329">
        <f t="shared" si="52"/>
        <v>0</v>
      </c>
    </row>
    <row r="66" spans="1:71" ht="22.5" x14ac:dyDescent="0.2">
      <c r="A66" s="306">
        <v>35501</v>
      </c>
      <c r="B66" s="307" t="s">
        <v>37</v>
      </c>
      <c r="C66" s="49"/>
      <c r="D66" s="304">
        <f t="shared" si="29"/>
        <v>0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W66" s="307">
        <f t="shared" si="28"/>
        <v>35501</v>
      </c>
      <c r="X66" s="307" t="str">
        <f t="shared" si="30"/>
        <v>Mantenimiento y conservación de vehículos terrestres, aéreos, marítimos, lacustres y fluviales</v>
      </c>
      <c r="Y66" s="312">
        <f t="shared" si="31"/>
        <v>0</v>
      </c>
      <c r="Z66" s="313">
        <f t="shared" si="32"/>
        <v>0</v>
      </c>
      <c r="AA66" s="313">
        <f t="shared" si="33"/>
        <v>0</v>
      </c>
      <c r="AB66" s="411">
        <v>0</v>
      </c>
      <c r="AC66" s="312">
        <f t="shared" si="34"/>
        <v>0</v>
      </c>
      <c r="AY66" s="318"/>
      <c r="AZ66" s="320"/>
      <c r="BA66" s="320"/>
      <c r="BB66" s="318"/>
      <c r="BC66" s="318"/>
      <c r="BD66" s="329">
        <f t="shared" si="35"/>
        <v>0</v>
      </c>
      <c r="BE66" s="329">
        <f t="shared" si="36"/>
        <v>0</v>
      </c>
      <c r="BF66" s="329">
        <f t="shared" si="37"/>
        <v>0</v>
      </c>
      <c r="BG66" s="329">
        <f t="shared" si="38"/>
        <v>0</v>
      </c>
      <c r="BH66" s="329">
        <f t="shared" si="39"/>
        <v>0</v>
      </c>
      <c r="BI66" s="329">
        <f t="shared" si="40"/>
        <v>0</v>
      </c>
      <c r="BJ66" s="329">
        <f t="shared" si="41"/>
        <v>0</v>
      </c>
      <c r="BK66" s="329">
        <f t="shared" si="42"/>
        <v>0</v>
      </c>
      <c r="BL66" s="329">
        <f t="shared" si="43"/>
        <v>0</v>
      </c>
      <c r="BM66" s="329">
        <f t="shared" si="44"/>
        <v>0</v>
      </c>
      <c r="BN66" s="329">
        <f t="shared" si="45"/>
        <v>0</v>
      </c>
      <c r="BO66" s="329">
        <f t="shared" si="46"/>
        <v>0</v>
      </c>
      <c r="BP66" s="329">
        <f t="shared" si="47"/>
        <v>0</v>
      </c>
      <c r="BQ66" s="329">
        <f t="shared" si="50"/>
        <v>0</v>
      </c>
      <c r="BR66" s="329">
        <f t="shared" si="51"/>
        <v>0</v>
      </c>
      <c r="BS66" s="329">
        <f t="shared" si="52"/>
        <v>0</v>
      </c>
    </row>
    <row r="67" spans="1:71" ht="22.5" x14ac:dyDescent="0.2">
      <c r="A67" s="306">
        <v>35701</v>
      </c>
      <c r="B67" s="307" t="s">
        <v>25</v>
      </c>
      <c r="C67" s="49"/>
      <c r="D67" s="304">
        <f t="shared" si="29"/>
        <v>0</v>
      </c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W67" s="307">
        <f t="shared" si="28"/>
        <v>35701</v>
      </c>
      <c r="X67" s="307" t="str">
        <f t="shared" si="30"/>
        <v>Mantenimiento y conservación de maquinaria y equipo</v>
      </c>
      <c r="Y67" s="312">
        <f t="shared" si="31"/>
        <v>0</v>
      </c>
      <c r="Z67" s="313">
        <f t="shared" si="32"/>
        <v>0</v>
      </c>
      <c r="AA67" s="313">
        <f t="shared" si="33"/>
        <v>0</v>
      </c>
      <c r="AB67" s="411">
        <v>0</v>
      </c>
      <c r="AC67" s="312">
        <f t="shared" si="34"/>
        <v>0</v>
      </c>
      <c r="AY67" s="318"/>
      <c r="AZ67" s="320"/>
      <c r="BA67" s="320"/>
      <c r="BB67" s="318"/>
      <c r="BC67" s="318"/>
      <c r="BD67" s="329">
        <f t="shared" si="35"/>
        <v>0</v>
      </c>
      <c r="BE67" s="329">
        <f t="shared" si="36"/>
        <v>0</v>
      </c>
      <c r="BF67" s="329">
        <f t="shared" si="37"/>
        <v>0</v>
      </c>
      <c r="BG67" s="329">
        <f t="shared" si="38"/>
        <v>0</v>
      </c>
      <c r="BH67" s="329">
        <f t="shared" si="39"/>
        <v>0</v>
      </c>
      <c r="BI67" s="329">
        <f t="shared" si="40"/>
        <v>0</v>
      </c>
      <c r="BJ67" s="329">
        <f t="shared" si="41"/>
        <v>0</v>
      </c>
      <c r="BK67" s="329">
        <f t="shared" si="42"/>
        <v>0</v>
      </c>
      <c r="BL67" s="329">
        <f t="shared" si="43"/>
        <v>0</v>
      </c>
      <c r="BM67" s="329">
        <f t="shared" si="44"/>
        <v>0</v>
      </c>
      <c r="BN67" s="329">
        <f t="shared" si="45"/>
        <v>0</v>
      </c>
      <c r="BO67" s="329">
        <f t="shared" si="46"/>
        <v>0</v>
      </c>
      <c r="BP67" s="329">
        <f t="shared" si="47"/>
        <v>0</v>
      </c>
      <c r="BQ67" s="329">
        <f t="shared" si="50"/>
        <v>0</v>
      </c>
      <c r="BR67" s="329">
        <f t="shared" si="51"/>
        <v>0</v>
      </c>
      <c r="BS67" s="329">
        <f t="shared" si="52"/>
        <v>0</v>
      </c>
    </row>
    <row r="68" spans="1:71" x14ac:dyDescent="0.2">
      <c r="A68" s="306">
        <v>35801</v>
      </c>
      <c r="B68" s="307" t="s">
        <v>64</v>
      </c>
      <c r="C68" s="49"/>
      <c r="D68" s="304">
        <f t="shared" si="29"/>
        <v>0</v>
      </c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W68" s="307">
        <f t="shared" si="28"/>
        <v>35801</v>
      </c>
      <c r="X68" s="307" t="str">
        <f t="shared" si="30"/>
        <v>Servicios de lavandería, limpieza e higiene</v>
      </c>
      <c r="Y68" s="312">
        <f t="shared" si="31"/>
        <v>0</v>
      </c>
      <c r="Z68" s="313">
        <f t="shared" si="32"/>
        <v>0</v>
      </c>
      <c r="AA68" s="313">
        <f t="shared" si="33"/>
        <v>0</v>
      </c>
      <c r="AB68" s="411">
        <v>0</v>
      </c>
      <c r="AC68" s="312">
        <f t="shared" si="34"/>
        <v>0</v>
      </c>
      <c r="AY68" s="318"/>
      <c r="AZ68" s="320"/>
      <c r="BA68" s="320"/>
      <c r="BB68" s="318"/>
      <c r="BC68" s="318"/>
      <c r="BD68" s="329">
        <f t="shared" si="35"/>
        <v>0</v>
      </c>
      <c r="BE68" s="329">
        <f t="shared" si="36"/>
        <v>0</v>
      </c>
      <c r="BF68" s="329">
        <f t="shared" si="37"/>
        <v>0</v>
      </c>
      <c r="BG68" s="329">
        <f t="shared" si="38"/>
        <v>0</v>
      </c>
      <c r="BH68" s="329">
        <f t="shared" si="39"/>
        <v>0</v>
      </c>
      <c r="BI68" s="329">
        <f t="shared" si="40"/>
        <v>0</v>
      </c>
      <c r="BJ68" s="329">
        <f t="shared" si="41"/>
        <v>0</v>
      </c>
      <c r="BK68" s="329">
        <f t="shared" si="42"/>
        <v>0</v>
      </c>
      <c r="BL68" s="329">
        <f t="shared" si="43"/>
        <v>0</v>
      </c>
      <c r="BM68" s="329">
        <f t="shared" si="44"/>
        <v>0</v>
      </c>
      <c r="BN68" s="329">
        <f t="shared" si="45"/>
        <v>0</v>
      </c>
      <c r="BO68" s="329">
        <f t="shared" si="46"/>
        <v>0</v>
      </c>
      <c r="BP68" s="329">
        <f t="shared" si="47"/>
        <v>0</v>
      </c>
      <c r="BQ68" s="329">
        <f t="shared" si="50"/>
        <v>0</v>
      </c>
      <c r="BR68" s="329">
        <f t="shared" si="51"/>
        <v>0</v>
      </c>
      <c r="BS68" s="329">
        <f t="shared" si="52"/>
        <v>0</v>
      </c>
    </row>
    <row r="69" spans="1:71" x14ac:dyDescent="0.2">
      <c r="A69" s="309">
        <v>35901</v>
      </c>
      <c r="B69" s="310" t="s">
        <v>69</v>
      </c>
      <c r="C69" s="69"/>
      <c r="D69" s="305">
        <f t="shared" si="29"/>
        <v>0</v>
      </c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W69" s="310">
        <f t="shared" si="28"/>
        <v>35901</v>
      </c>
      <c r="X69" s="310" t="str">
        <f t="shared" si="30"/>
        <v>Servicios de jardinería y fumigación</v>
      </c>
      <c r="Y69" s="314">
        <f t="shared" si="31"/>
        <v>0</v>
      </c>
      <c r="Z69" s="315">
        <f t="shared" si="32"/>
        <v>0</v>
      </c>
      <c r="AA69" s="315">
        <f t="shared" si="33"/>
        <v>0</v>
      </c>
      <c r="AB69" s="414">
        <v>0</v>
      </c>
      <c r="AC69" s="314">
        <f t="shared" si="34"/>
        <v>0</v>
      </c>
      <c r="AY69" s="318"/>
      <c r="AZ69" s="320"/>
      <c r="BA69" s="320"/>
      <c r="BB69" s="318"/>
      <c r="BC69" s="318"/>
      <c r="BD69" s="330">
        <f t="shared" si="35"/>
        <v>0</v>
      </c>
      <c r="BE69" s="330">
        <f t="shared" si="36"/>
        <v>0</v>
      </c>
      <c r="BF69" s="330">
        <f t="shared" si="37"/>
        <v>0</v>
      </c>
      <c r="BG69" s="330">
        <f t="shared" si="38"/>
        <v>0</v>
      </c>
      <c r="BH69" s="330">
        <f t="shared" si="39"/>
        <v>0</v>
      </c>
      <c r="BI69" s="330">
        <f t="shared" si="40"/>
        <v>0</v>
      </c>
      <c r="BJ69" s="330">
        <f t="shared" si="41"/>
        <v>0</v>
      </c>
      <c r="BK69" s="330">
        <f t="shared" si="42"/>
        <v>0</v>
      </c>
      <c r="BL69" s="330">
        <f t="shared" si="43"/>
        <v>0</v>
      </c>
      <c r="BM69" s="330">
        <f t="shared" si="44"/>
        <v>0</v>
      </c>
      <c r="BN69" s="330">
        <f t="shared" si="45"/>
        <v>0</v>
      </c>
      <c r="BO69" s="330">
        <f t="shared" si="46"/>
        <v>0</v>
      </c>
      <c r="BP69" s="330">
        <f t="shared" si="47"/>
        <v>0</v>
      </c>
      <c r="BQ69" s="329">
        <f t="shared" si="50"/>
        <v>0</v>
      </c>
      <c r="BR69" s="329">
        <f t="shared" si="51"/>
        <v>0</v>
      </c>
      <c r="BS69" s="329">
        <f t="shared" si="52"/>
        <v>0</v>
      </c>
    </row>
    <row r="70" spans="1:71" x14ac:dyDescent="0.2">
      <c r="A70" s="904" t="s">
        <v>12</v>
      </c>
      <c r="B70" s="904"/>
      <c r="C70" s="472">
        <f t="shared" ref="C70:T70" si="53">SUM(C42:C69)</f>
        <v>0</v>
      </c>
      <c r="D70" s="472">
        <f t="shared" si="53"/>
        <v>0</v>
      </c>
      <c r="E70" s="472">
        <f t="shared" si="53"/>
        <v>0</v>
      </c>
      <c r="F70" s="472">
        <f t="shared" si="53"/>
        <v>0</v>
      </c>
      <c r="G70" s="472">
        <f t="shared" si="53"/>
        <v>0</v>
      </c>
      <c r="H70" s="472">
        <f t="shared" si="53"/>
        <v>0</v>
      </c>
      <c r="I70" s="472">
        <f t="shared" si="53"/>
        <v>0</v>
      </c>
      <c r="J70" s="472">
        <f t="shared" si="53"/>
        <v>0</v>
      </c>
      <c r="K70" s="472">
        <f t="shared" si="53"/>
        <v>0</v>
      </c>
      <c r="L70" s="472">
        <f t="shared" si="53"/>
        <v>0</v>
      </c>
      <c r="M70" s="472">
        <f t="shared" si="53"/>
        <v>0</v>
      </c>
      <c r="N70" s="472">
        <f t="shared" si="53"/>
        <v>0</v>
      </c>
      <c r="O70" s="472">
        <f t="shared" si="53"/>
        <v>0</v>
      </c>
      <c r="P70" s="472">
        <f t="shared" si="53"/>
        <v>0</v>
      </c>
      <c r="Q70" s="472">
        <f t="shared" si="53"/>
        <v>0</v>
      </c>
      <c r="R70" s="472">
        <f t="shared" si="53"/>
        <v>0</v>
      </c>
      <c r="S70" s="472">
        <f t="shared" si="53"/>
        <v>0</v>
      </c>
      <c r="T70" s="472">
        <f t="shared" si="53"/>
        <v>0</v>
      </c>
      <c r="W70" s="904" t="s">
        <v>12</v>
      </c>
      <c r="X70" s="904"/>
      <c r="Y70" s="472">
        <f>SUM(Y42:Y69)</f>
        <v>0</v>
      </c>
      <c r="Z70" s="472">
        <f>SUM(Z42:Z69)</f>
        <v>0</v>
      </c>
      <c r="AA70" s="472">
        <f>SUM(AA42:AA69)</f>
        <v>0</v>
      </c>
      <c r="AB70" s="472">
        <f>SUM(AB42:AB69)</f>
        <v>0</v>
      </c>
      <c r="AC70" s="472">
        <f>SUM(AC42:AC69)</f>
        <v>0</v>
      </c>
      <c r="AY70" s="318"/>
      <c r="AZ70" s="320"/>
      <c r="BA70" s="320"/>
      <c r="BB70" s="318"/>
      <c r="BC70" s="318"/>
      <c r="BD70" s="478">
        <f t="shared" ref="BD70:BS70" si="54">SUM(BD42:BD69)</f>
        <v>0</v>
      </c>
      <c r="BE70" s="478">
        <f t="shared" si="54"/>
        <v>0</v>
      </c>
      <c r="BF70" s="478">
        <f t="shared" si="54"/>
        <v>0</v>
      </c>
      <c r="BG70" s="478">
        <f t="shared" si="54"/>
        <v>0</v>
      </c>
      <c r="BH70" s="478">
        <f t="shared" si="54"/>
        <v>0</v>
      </c>
      <c r="BI70" s="478">
        <f t="shared" si="54"/>
        <v>0</v>
      </c>
      <c r="BJ70" s="478">
        <f t="shared" si="54"/>
        <v>0</v>
      </c>
      <c r="BK70" s="478">
        <f t="shared" si="54"/>
        <v>0</v>
      </c>
      <c r="BL70" s="478">
        <f t="shared" si="54"/>
        <v>0</v>
      </c>
      <c r="BM70" s="478">
        <f t="shared" si="54"/>
        <v>0</v>
      </c>
      <c r="BN70" s="478">
        <f t="shared" si="54"/>
        <v>0</v>
      </c>
      <c r="BO70" s="478">
        <f t="shared" si="54"/>
        <v>0</v>
      </c>
      <c r="BP70" s="478">
        <f t="shared" si="54"/>
        <v>0</v>
      </c>
      <c r="BQ70" s="478">
        <f t="shared" si="54"/>
        <v>0</v>
      </c>
      <c r="BR70" s="478">
        <f t="shared" si="54"/>
        <v>0</v>
      </c>
      <c r="BS70" s="478">
        <f t="shared" si="54"/>
        <v>0</v>
      </c>
    </row>
    <row r="71" spans="1:71" x14ac:dyDescent="0.2">
      <c r="A71" s="906" t="s">
        <v>243</v>
      </c>
      <c r="B71" s="907"/>
      <c r="C71" s="907"/>
      <c r="D71" s="907"/>
      <c r="E71" s="907"/>
      <c r="F71" s="907"/>
      <c r="G71" s="907"/>
      <c r="H71" s="907"/>
      <c r="I71" s="907"/>
      <c r="J71" s="907"/>
      <c r="K71" s="907"/>
      <c r="L71" s="907"/>
      <c r="M71" s="907"/>
      <c r="N71" s="907"/>
      <c r="O71" s="907"/>
      <c r="P71" s="907"/>
      <c r="Q71" s="907"/>
      <c r="R71" s="907"/>
      <c r="S71" s="907"/>
      <c r="T71" s="907"/>
      <c r="W71" s="910" t="str">
        <f>+A71</f>
        <v>5000 Bienes muebles, inmuebles e intangibles</v>
      </c>
      <c r="X71" s="910"/>
      <c r="Y71" s="910"/>
      <c r="Z71" s="910"/>
      <c r="AA71" s="910"/>
      <c r="AB71" s="910"/>
      <c r="AC71" s="910"/>
      <c r="AY71" s="318"/>
      <c r="AZ71" s="320"/>
      <c r="BA71" s="320"/>
      <c r="BB71" s="318"/>
      <c r="BC71" s="318"/>
      <c r="BD71" s="920"/>
      <c r="BE71" s="921"/>
      <c r="BF71" s="921"/>
      <c r="BG71" s="921"/>
      <c r="BH71" s="921"/>
      <c r="BI71" s="921"/>
      <c r="BJ71" s="921"/>
      <c r="BK71" s="921"/>
      <c r="BL71" s="921"/>
      <c r="BM71" s="921"/>
      <c r="BN71" s="921"/>
      <c r="BO71" s="921"/>
      <c r="BP71" s="921"/>
      <c r="BQ71" s="921"/>
      <c r="BR71" s="921"/>
      <c r="BS71" s="921"/>
    </row>
    <row r="72" spans="1:71" x14ac:dyDescent="0.2">
      <c r="A72" s="302">
        <v>53101</v>
      </c>
      <c r="B72" s="285" t="s">
        <v>27</v>
      </c>
      <c r="C72" s="48"/>
      <c r="D72" s="304">
        <f>SUM(E72:T72)</f>
        <v>0</v>
      </c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W72" s="307">
        <f>+A72</f>
        <v>53101</v>
      </c>
      <c r="X72" s="307" t="str">
        <f>+B72</f>
        <v>Equipo médico y de laboratorio</v>
      </c>
      <c r="Y72" s="312">
        <f>+C72</f>
        <v>0</v>
      </c>
      <c r="Z72" s="313">
        <f>VLOOKUP(W72,$A$13:$BS$77,VLOOKUP($AC$7,$AY$2:$BA$17,2,0),0)</f>
        <v>0</v>
      </c>
      <c r="AA72" s="313">
        <f>VLOOKUP(W72,$A$13:$BS$77,VLOOKUP($AC$7,$AY$2:$BA$17,3,0),0)</f>
        <v>0</v>
      </c>
      <c r="AB72" s="411">
        <v>0</v>
      </c>
      <c r="AC72" s="312">
        <f t="shared" ref="AC72:AC73" si="55">Y72-AA72-AB72</f>
        <v>0</v>
      </c>
      <c r="AY72" s="318"/>
      <c r="AZ72" s="320"/>
      <c r="BA72" s="320"/>
      <c r="BB72" s="318"/>
      <c r="BC72" s="318"/>
      <c r="BD72" s="329">
        <f>E72</f>
        <v>0</v>
      </c>
      <c r="BE72" s="329">
        <f t="shared" ref="BE72:BQ72" si="56">F72+BD72</f>
        <v>0</v>
      </c>
      <c r="BF72" s="329">
        <f t="shared" si="56"/>
        <v>0</v>
      </c>
      <c r="BG72" s="329">
        <f t="shared" si="56"/>
        <v>0</v>
      </c>
      <c r="BH72" s="329">
        <f t="shared" si="56"/>
        <v>0</v>
      </c>
      <c r="BI72" s="329">
        <f t="shared" si="56"/>
        <v>0</v>
      </c>
      <c r="BJ72" s="329">
        <f t="shared" si="56"/>
        <v>0</v>
      </c>
      <c r="BK72" s="329">
        <f t="shared" si="56"/>
        <v>0</v>
      </c>
      <c r="BL72" s="329">
        <f t="shared" si="56"/>
        <v>0</v>
      </c>
      <c r="BM72" s="329">
        <f t="shared" si="56"/>
        <v>0</v>
      </c>
      <c r="BN72" s="329">
        <f t="shared" si="56"/>
        <v>0</v>
      </c>
      <c r="BO72" s="329">
        <f t="shared" si="56"/>
        <v>0</v>
      </c>
      <c r="BP72" s="329">
        <f t="shared" si="56"/>
        <v>0</v>
      </c>
      <c r="BQ72" s="329">
        <f t="shared" si="56"/>
        <v>0</v>
      </c>
      <c r="BR72" s="329">
        <f t="shared" ref="BR72" si="57">T72+BQ72</f>
        <v>0</v>
      </c>
      <c r="BS72" s="329">
        <f t="shared" ref="BS72" si="58">U72+BR72</f>
        <v>0</v>
      </c>
    </row>
    <row r="73" spans="1:71" x14ac:dyDescent="0.2">
      <c r="A73" s="311">
        <v>53201</v>
      </c>
      <c r="B73" s="288" t="s">
        <v>28</v>
      </c>
      <c r="C73" s="187"/>
      <c r="D73" s="305">
        <f>SUM(E73:T73)</f>
        <v>0</v>
      </c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W73" s="310">
        <f>+A73</f>
        <v>53201</v>
      </c>
      <c r="X73" s="310" t="str">
        <f>+B73</f>
        <v>Instrumental médico y de laboratorio</v>
      </c>
      <c r="Y73" s="314">
        <f>+C73</f>
        <v>0</v>
      </c>
      <c r="Z73" s="315">
        <f>VLOOKUP(W73,$A$13:$BS$77,VLOOKUP($AC$7,$AY$2:$BA$17,2,0),0)</f>
        <v>0</v>
      </c>
      <c r="AA73" s="315">
        <f>VLOOKUP(W73,$A$13:$BS$77,VLOOKUP($AC$7,$AY$2:$BA$17,3,0),0)</f>
        <v>0</v>
      </c>
      <c r="AB73" s="414">
        <v>0</v>
      </c>
      <c r="AC73" s="314">
        <f t="shared" si="55"/>
        <v>0</v>
      </c>
      <c r="AY73" s="318"/>
      <c r="AZ73" s="320"/>
      <c r="BA73" s="320"/>
      <c r="BB73" s="318"/>
      <c r="BC73" s="318"/>
      <c r="BD73" s="330">
        <f>E73</f>
        <v>0</v>
      </c>
      <c r="BE73" s="330">
        <f t="shared" ref="BE73:BP73" si="59">F73+BD73</f>
        <v>0</v>
      </c>
      <c r="BF73" s="330">
        <f t="shared" si="59"/>
        <v>0</v>
      </c>
      <c r="BG73" s="330">
        <f t="shared" si="59"/>
        <v>0</v>
      </c>
      <c r="BH73" s="330">
        <f t="shared" si="59"/>
        <v>0</v>
      </c>
      <c r="BI73" s="330">
        <f t="shared" si="59"/>
        <v>0</v>
      </c>
      <c r="BJ73" s="330">
        <f t="shared" si="59"/>
        <v>0</v>
      </c>
      <c r="BK73" s="330">
        <f t="shared" si="59"/>
        <v>0</v>
      </c>
      <c r="BL73" s="330">
        <f t="shared" si="59"/>
        <v>0</v>
      </c>
      <c r="BM73" s="330">
        <f t="shared" si="59"/>
        <v>0</v>
      </c>
      <c r="BN73" s="330">
        <f t="shared" si="59"/>
        <v>0</v>
      </c>
      <c r="BO73" s="330">
        <f t="shared" si="59"/>
        <v>0</v>
      </c>
      <c r="BP73" s="330">
        <f t="shared" si="59"/>
        <v>0</v>
      </c>
      <c r="BQ73" s="329">
        <f t="shared" ref="BQ73" si="60">R73+BP73</f>
        <v>0</v>
      </c>
      <c r="BR73" s="329">
        <f t="shared" ref="BR73" si="61">T73+BQ73</f>
        <v>0</v>
      </c>
      <c r="BS73" s="329">
        <f t="shared" ref="BS73" si="62">U73+BR73</f>
        <v>0</v>
      </c>
    </row>
    <row r="74" spans="1:71" x14ac:dyDescent="0.2">
      <c r="A74" s="904" t="s">
        <v>12</v>
      </c>
      <c r="B74" s="904"/>
      <c r="C74" s="472">
        <f>SUM(C72:C73)</f>
        <v>0</v>
      </c>
      <c r="D74" s="472">
        <f t="shared" ref="D74:T74" si="63">SUM(D72:D73)</f>
        <v>0</v>
      </c>
      <c r="E74" s="472">
        <f t="shared" si="63"/>
        <v>0</v>
      </c>
      <c r="F74" s="472">
        <f t="shared" si="63"/>
        <v>0</v>
      </c>
      <c r="G74" s="472">
        <f t="shared" si="63"/>
        <v>0</v>
      </c>
      <c r="H74" s="472">
        <f t="shared" si="63"/>
        <v>0</v>
      </c>
      <c r="I74" s="472">
        <f t="shared" si="63"/>
        <v>0</v>
      </c>
      <c r="J74" s="472">
        <f t="shared" si="63"/>
        <v>0</v>
      </c>
      <c r="K74" s="472">
        <f t="shared" si="63"/>
        <v>0</v>
      </c>
      <c r="L74" s="472">
        <f t="shared" si="63"/>
        <v>0</v>
      </c>
      <c r="M74" s="472">
        <f t="shared" si="63"/>
        <v>0</v>
      </c>
      <c r="N74" s="472">
        <f t="shared" si="63"/>
        <v>0</v>
      </c>
      <c r="O74" s="472">
        <f t="shared" si="63"/>
        <v>0</v>
      </c>
      <c r="P74" s="472">
        <f t="shared" si="63"/>
        <v>0</v>
      </c>
      <c r="Q74" s="472">
        <f t="shared" si="63"/>
        <v>0</v>
      </c>
      <c r="R74" s="472">
        <f t="shared" si="63"/>
        <v>0</v>
      </c>
      <c r="S74" s="472">
        <f t="shared" si="63"/>
        <v>0</v>
      </c>
      <c r="T74" s="472">
        <f t="shared" si="63"/>
        <v>0</v>
      </c>
      <c r="W74" s="904" t="s">
        <v>12</v>
      </c>
      <c r="X74" s="904"/>
      <c r="Y74" s="472">
        <f>SUM(Y72:Y73)</f>
        <v>0</v>
      </c>
      <c r="Z74" s="472">
        <f t="shared" ref="Z74:AC74" si="64">SUM(Z72:Z73)</f>
        <v>0</v>
      </c>
      <c r="AA74" s="472">
        <f t="shared" si="64"/>
        <v>0</v>
      </c>
      <c r="AB74" s="472">
        <f t="shared" si="64"/>
        <v>0</v>
      </c>
      <c r="AC74" s="472">
        <f t="shared" si="64"/>
        <v>0</v>
      </c>
      <c r="AY74" s="318"/>
      <c r="AZ74" s="320"/>
      <c r="BA74" s="320"/>
      <c r="BB74" s="318"/>
      <c r="BC74" s="318"/>
      <c r="BD74" s="478">
        <f>SUM(BD72:BD73)</f>
        <v>0</v>
      </c>
      <c r="BE74" s="478">
        <f t="shared" ref="BE74:BS74" si="65">SUM(BE72:BE73)</f>
        <v>0</v>
      </c>
      <c r="BF74" s="478">
        <f t="shared" si="65"/>
        <v>0</v>
      </c>
      <c r="BG74" s="478">
        <f t="shared" si="65"/>
        <v>0</v>
      </c>
      <c r="BH74" s="478">
        <f t="shared" si="65"/>
        <v>0</v>
      </c>
      <c r="BI74" s="478">
        <f t="shared" si="65"/>
        <v>0</v>
      </c>
      <c r="BJ74" s="478">
        <f t="shared" si="65"/>
        <v>0</v>
      </c>
      <c r="BK74" s="478">
        <f t="shared" si="65"/>
        <v>0</v>
      </c>
      <c r="BL74" s="478">
        <f t="shared" si="65"/>
        <v>0</v>
      </c>
      <c r="BM74" s="478">
        <f t="shared" si="65"/>
        <v>0</v>
      </c>
      <c r="BN74" s="478">
        <f t="shared" si="65"/>
        <v>0</v>
      </c>
      <c r="BO74" s="478">
        <f t="shared" si="65"/>
        <v>0</v>
      </c>
      <c r="BP74" s="478">
        <f t="shared" si="65"/>
        <v>0</v>
      </c>
      <c r="BQ74" s="478">
        <f t="shared" si="65"/>
        <v>0</v>
      </c>
      <c r="BR74" s="478">
        <f t="shared" si="65"/>
        <v>0</v>
      </c>
      <c r="BS74" s="478">
        <f t="shared" si="65"/>
        <v>0</v>
      </c>
    </row>
    <row r="75" spans="1:71" x14ac:dyDescent="0.2">
      <c r="A75" s="908" t="s">
        <v>244</v>
      </c>
      <c r="B75" s="909"/>
      <c r="C75" s="909"/>
      <c r="D75" s="909"/>
      <c r="E75" s="909"/>
      <c r="F75" s="909"/>
      <c r="G75" s="909"/>
      <c r="H75" s="909"/>
      <c r="I75" s="909"/>
      <c r="J75" s="909"/>
      <c r="K75" s="909"/>
      <c r="L75" s="909"/>
      <c r="M75" s="909"/>
      <c r="N75" s="909"/>
      <c r="O75" s="909"/>
      <c r="P75" s="909"/>
      <c r="Q75" s="909"/>
      <c r="R75" s="909"/>
      <c r="S75" s="909"/>
      <c r="T75" s="909"/>
      <c r="W75" s="910" t="str">
        <f>+A75</f>
        <v>6000 Obras públicas</v>
      </c>
      <c r="X75" s="910"/>
      <c r="Y75" s="910"/>
      <c r="Z75" s="910"/>
      <c r="AA75" s="910"/>
      <c r="AB75" s="910"/>
      <c r="AC75" s="910"/>
      <c r="AY75" s="318"/>
      <c r="AZ75" s="320"/>
      <c r="BA75" s="320"/>
      <c r="BB75" s="318"/>
      <c r="BC75" s="318"/>
      <c r="BD75" s="920"/>
      <c r="BE75" s="921"/>
      <c r="BF75" s="921"/>
      <c r="BG75" s="921"/>
      <c r="BH75" s="921"/>
      <c r="BI75" s="921"/>
      <c r="BJ75" s="921"/>
      <c r="BK75" s="921"/>
      <c r="BL75" s="921"/>
      <c r="BM75" s="921"/>
      <c r="BN75" s="921"/>
      <c r="BO75" s="921"/>
      <c r="BP75" s="921"/>
      <c r="BQ75" s="921"/>
      <c r="BR75" s="921"/>
      <c r="BS75" s="921"/>
    </row>
    <row r="76" spans="1:71" ht="22.5" x14ac:dyDescent="0.2">
      <c r="A76" s="306">
        <v>62202</v>
      </c>
      <c r="B76" s="307" t="s">
        <v>65</v>
      </c>
      <c r="C76" s="49"/>
      <c r="D76" s="304">
        <f>SUM(E76:T76)</f>
        <v>0</v>
      </c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W76" s="307">
        <f>+A76</f>
        <v>62202</v>
      </c>
      <c r="X76" s="307" t="str">
        <f>+B76</f>
        <v>Mantenimiento y rehabilitación de edificaciones no habitacionales</v>
      </c>
      <c r="Y76" s="312">
        <f>+C76</f>
        <v>0</v>
      </c>
      <c r="Z76" s="313">
        <f>VLOOKUP(W76,$A$13:$BS$77,VLOOKUP($AC$7,$AY$2:$BA$17,2,0),0)</f>
        <v>0</v>
      </c>
      <c r="AA76" s="313">
        <f>VLOOKUP(W76,$A$13:$BS$77,VLOOKUP($AC$7,$AY$2:$BA$17,3,0),0)</f>
        <v>0</v>
      </c>
      <c r="AB76" s="411">
        <v>0</v>
      </c>
      <c r="AC76" s="312">
        <f t="shared" ref="AC76:AC77" si="66">Y76-AA76-AB76</f>
        <v>0</v>
      </c>
      <c r="AY76" s="318"/>
      <c r="AZ76" s="320"/>
      <c r="BA76" s="320"/>
      <c r="BB76" s="318"/>
      <c r="BC76" s="318"/>
      <c r="BD76" s="329">
        <f>E76</f>
        <v>0</v>
      </c>
      <c r="BE76" s="329">
        <f t="shared" ref="BE76:BQ76" si="67">F76+BD76</f>
        <v>0</v>
      </c>
      <c r="BF76" s="329">
        <f t="shared" si="67"/>
        <v>0</v>
      </c>
      <c r="BG76" s="329">
        <f t="shared" si="67"/>
        <v>0</v>
      </c>
      <c r="BH76" s="329">
        <f t="shared" si="67"/>
        <v>0</v>
      </c>
      <c r="BI76" s="329">
        <f t="shared" si="67"/>
        <v>0</v>
      </c>
      <c r="BJ76" s="329">
        <f t="shared" si="67"/>
        <v>0</v>
      </c>
      <c r="BK76" s="329">
        <f t="shared" si="67"/>
        <v>0</v>
      </c>
      <c r="BL76" s="329">
        <f t="shared" si="67"/>
        <v>0</v>
      </c>
      <c r="BM76" s="329">
        <f t="shared" si="67"/>
        <v>0</v>
      </c>
      <c r="BN76" s="329">
        <f t="shared" si="67"/>
        <v>0</v>
      </c>
      <c r="BO76" s="329">
        <f t="shared" si="67"/>
        <v>0</v>
      </c>
      <c r="BP76" s="329">
        <f t="shared" si="67"/>
        <v>0</v>
      </c>
      <c r="BQ76" s="329">
        <f t="shared" si="67"/>
        <v>0</v>
      </c>
      <c r="BR76" s="329">
        <f t="shared" ref="BR76" si="68">T76+BQ76</f>
        <v>0</v>
      </c>
      <c r="BS76" s="329">
        <f t="shared" ref="BS76" si="69">U76+BR76</f>
        <v>0</v>
      </c>
    </row>
    <row r="77" spans="1:71" ht="33.75" x14ac:dyDescent="0.2">
      <c r="A77" s="309">
        <v>62302</v>
      </c>
      <c r="B77" s="310" t="s">
        <v>66</v>
      </c>
      <c r="C77" s="69"/>
      <c r="D77" s="305">
        <f>SUM(E77:T77)</f>
        <v>0</v>
      </c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W77" s="310">
        <f>+A77</f>
        <v>62302</v>
      </c>
      <c r="X77" s="310" t="str">
        <f>+B77</f>
        <v>Mantenimiento y rehabilitación de obras para el abastecimiento de agua, petróleo, gas, electricidad y telecomunicaciones</v>
      </c>
      <c r="Y77" s="314">
        <f>+C77</f>
        <v>0</v>
      </c>
      <c r="Z77" s="315">
        <f>VLOOKUP(W77,$A$13:$BS$77,VLOOKUP($AC$7,$AY$2:$BA$17,2,0),0)</f>
        <v>0</v>
      </c>
      <c r="AA77" s="315">
        <f>VLOOKUP(W77,$A$13:$BS$77,VLOOKUP($AC$7,$AY$2:$BA$17,3,0),0)</f>
        <v>0</v>
      </c>
      <c r="AB77" s="414">
        <v>0</v>
      </c>
      <c r="AC77" s="314">
        <f t="shared" si="66"/>
        <v>0</v>
      </c>
      <c r="AY77" s="318"/>
      <c r="AZ77" s="320"/>
      <c r="BA77" s="320"/>
      <c r="BB77" s="318"/>
      <c r="BC77" s="318"/>
      <c r="BD77" s="330">
        <f>E77</f>
        <v>0</v>
      </c>
      <c r="BE77" s="330">
        <f t="shared" ref="BE77:BP77" si="70">F77+BD77</f>
        <v>0</v>
      </c>
      <c r="BF77" s="330">
        <f t="shared" si="70"/>
        <v>0</v>
      </c>
      <c r="BG77" s="330">
        <f t="shared" si="70"/>
        <v>0</v>
      </c>
      <c r="BH77" s="330">
        <f t="shared" si="70"/>
        <v>0</v>
      </c>
      <c r="BI77" s="330">
        <f t="shared" si="70"/>
        <v>0</v>
      </c>
      <c r="BJ77" s="330">
        <f t="shared" si="70"/>
        <v>0</v>
      </c>
      <c r="BK77" s="330">
        <f t="shared" si="70"/>
        <v>0</v>
      </c>
      <c r="BL77" s="330">
        <f t="shared" si="70"/>
        <v>0</v>
      </c>
      <c r="BM77" s="330">
        <f t="shared" si="70"/>
        <v>0</v>
      </c>
      <c r="BN77" s="330">
        <f t="shared" si="70"/>
        <v>0</v>
      </c>
      <c r="BO77" s="330">
        <f t="shared" si="70"/>
        <v>0</v>
      </c>
      <c r="BP77" s="330">
        <f t="shared" si="70"/>
        <v>0</v>
      </c>
      <c r="BQ77" s="329">
        <f t="shared" ref="BQ77" si="71">R77+BP77</f>
        <v>0</v>
      </c>
      <c r="BR77" s="329">
        <f t="shared" ref="BR77" si="72">T77+BQ77</f>
        <v>0</v>
      </c>
      <c r="BS77" s="329">
        <f t="shared" ref="BS77" si="73">U77+BR77</f>
        <v>0</v>
      </c>
    </row>
    <row r="78" spans="1:71" x14ac:dyDescent="0.2">
      <c r="A78" s="904" t="s">
        <v>12</v>
      </c>
      <c r="B78" s="904"/>
      <c r="C78" s="472">
        <f>SUM(C76:C77)</f>
        <v>0</v>
      </c>
      <c r="D78" s="472">
        <f>SUM(D76:D77)</f>
        <v>0</v>
      </c>
      <c r="E78" s="472">
        <f>SUM(E76:E77)</f>
        <v>0</v>
      </c>
      <c r="F78" s="472">
        <f>SUM(F76:F77)</f>
        <v>0</v>
      </c>
      <c r="G78" s="472">
        <f t="shared" ref="G78:T78" si="74">SUM(G76:G77)</f>
        <v>0</v>
      </c>
      <c r="H78" s="472">
        <f t="shared" si="74"/>
        <v>0</v>
      </c>
      <c r="I78" s="472">
        <f t="shared" si="74"/>
        <v>0</v>
      </c>
      <c r="J78" s="472">
        <f t="shared" si="74"/>
        <v>0</v>
      </c>
      <c r="K78" s="472">
        <f t="shared" si="74"/>
        <v>0</v>
      </c>
      <c r="L78" s="472">
        <f t="shared" si="74"/>
        <v>0</v>
      </c>
      <c r="M78" s="472">
        <f t="shared" si="74"/>
        <v>0</v>
      </c>
      <c r="N78" s="472">
        <f t="shared" si="74"/>
        <v>0</v>
      </c>
      <c r="O78" s="472">
        <f t="shared" si="74"/>
        <v>0</v>
      </c>
      <c r="P78" s="472">
        <f t="shared" si="74"/>
        <v>0</v>
      </c>
      <c r="Q78" s="472">
        <f t="shared" si="74"/>
        <v>0</v>
      </c>
      <c r="R78" s="472">
        <f t="shared" si="74"/>
        <v>0</v>
      </c>
      <c r="S78" s="472">
        <f t="shared" si="74"/>
        <v>0</v>
      </c>
      <c r="T78" s="472">
        <f t="shared" si="74"/>
        <v>0</v>
      </c>
      <c r="W78" s="904" t="s">
        <v>12</v>
      </c>
      <c r="X78" s="904"/>
      <c r="Y78" s="472">
        <f>SUM(Y76:Y77)</f>
        <v>0</v>
      </c>
      <c r="Z78" s="472">
        <f t="shared" ref="Z78:AC78" si="75">SUM(Z76:Z77)</f>
        <v>0</v>
      </c>
      <c r="AA78" s="472">
        <f t="shared" si="75"/>
        <v>0</v>
      </c>
      <c r="AB78" s="472">
        <f t="shared" si="75"/>
        <v>0</v>
      </c>
      <c r="AC78" s="472">
        <f t="shared" si="75"/>
        <v>0</v>
      </c>
      <c r="AY78" s="318"/>
      <c r="AZ78" s="320"/>
      <c r="BA78" s="320"/>
      <c r="BB78" s="318"/>
      <c r="BC78" s="318"/>
      <c r="BD78" s="478">
        <f>SUM(BD76:BD77)</f>
        <v>0</v>
      </c>
      <c r="BE78" s="478">
        <f t="shared" ref="BE78:BS78" si="76">SUM(BE76:BE77)</f>
        <v>0</v>
      </c>
      <c r="BF78" s="478">
        <f t="shared" si="76"/>
        <v>0</v>
      </c>
      <c r="BG78" s="478">
        <f t="shared" si="76"/>
        <v>0</v>
      </c>
      <c r="BH78" s="478">
        <f t="shared" si="76"/>
        <v>0</v>
      </c>
      <c r="BI78" s="478">
        <f t="shared" si="76"/>
        <v>0</v>
      </c>
      <c r="BJ78" s="478">
        <f t="shared" si="76"/>
        <v>0</v>
      </c>
      <c r="BK78" s="478">
        <f t="shared" si="76"/>
        <v>0</v>
      </c>
      <c r="BL78" s="478">
        <f t="shared" si="76"/>
        <v>0</v>
      </c>
      <c r="BM78" s="478">
        <f t="shared" si="76"/>
        <v>0</v>
      </c>
      <c r="BN78" s="478">
        <f t="shared" si="76"/>
        <v>0</v>
      </c>
      <c r="BO78" s="478">
        <f t="shared" si="76"/>
        <v>0</v>
      </c>
      <c r="BP78" s="478">
        <f t="shared" si="76"/>
        <v>0</v>
      </c>
      <c r="BQ78" s="478">
        <f t="shared" si="76"/>
        <v>0</v>
      </c>
      <c r="BR78" s="478">
        <f t="shared" si="76"/>
        <v>0</v>
      </c>
      <c r="BS78" s="478">
        <f t="shared" si="76"/>
        <v>0</v>
      </c>
    </row>
    <row r="79" spans="1:71" x14ac:dyDescent="0.2">
      <c r="A79" s="904" t="s">
        <v>0</v>
      </c>
      <c r="B79" s="904"/>
      <c r="C79" s="472">
        <f t="shared" ref="C79:T79" si="77">C40+C70+C74+C78</f>
        <v>0</v>
      </c>
      <c r="D79" s="472">
        <f t="shared" si="77"/>
        <v>0</v>
      </c>
      <c r="E79" s="472">
        <f t="shared" si="77"/>
        <v>0</v>
      </c>
      <c r="F79" s="472">
        <f t="shared" si="77"/>
        <v>0</v>
      </c>
      <c r="G79" s="472">
        <f t="shared" si="77"/>
        <v>0</v>
      </c>
      <c r="H79" s="472">
        <f t="shared" si="77"/>
        <v>0</v>
      </c>
      <c r="I79" s="472">
        <f t="shared" si="77"/>
        <v>0</v>
      </c>
      <c r="J79" s="472">
        <f t="shared" si="77"/>
        <v>0</v>
      </c>
      <c r="K79" s="472">
        <f t="shared" si="77"/>
        <v>0</v>
      </c>
      <c r="L79" s="472">
        <f t="shared" si="77"/>
        <v>0</v>
      </c>
      <c r="M79" s="472">
        <f t="shared" si="77"/>
        <v>0</v>
      </c>
      <c r="N79" s="472">
        <f t="shared" si="77"/>
        <v>0</v>
      </c>
      <c r="O79" s="472">
        <f t="shared" si="77"/>
        <v>0</v>
      </c>
      <c r="P79" s="472">
        <f t="shared" si="77"/>
        <v>0</v>
      </c>
      <c r="Q79" s="472">
        <f t="shared" si="77"/>
        <v>0</v>
      </c>
      <c r="R79" s="472">
        <f t="shared" si="77"/>
        <v>0</v>
      </c>
      <c r="S79" s="472">
        <f t="shared" si="77"/>
        <v>0</v>
      </c>
      <c r="T79" s="472">
        <f t="shared" si="77"/>
        <v>0</v>
      </c>
      <c r="W79" s="904" t="s">
        <v>0</v>
      </c>
      <c r="X79" s="904"/>
      <c r="Y79" s="472">
        <f>Y40+Y70+Y74+Y78</f>
        <v>0</v>
      </c>
      <c r="Z79" s="472">
        <f>Z40+Z70+Z74+Z78</f>
        <v>0</v>
      </c>
      <c r="AA79" s="472">
        <f>AA40+AA70+AA74+AA78</f>
        <v>0</v>
      </c>
      <c r="AB79" s="472">
        <f>AB40+AB70+AB74+AB78</f>
        <v>0</v>
      </c>
      <c r="AC79" s="472">
        <f>AC40+AC70+AC74+AC78</f>
        <v>0</v>
      </c>
      <c r="AY79" s="318"/>
      <c r="AZ79" s="320"/>
      <c r="BA79" s="320"/>
      <c r="BB79" s="318"/>
      <c r="BC79" s="318"/>
      <c r="BD79" s="478">
        <f t="shared" ref="BD79:BS79" si="78">BD40+BD70+BD74+BD78</f>
        <v>0</v>
      </c>
      <c r="BE79" s="478">
        <f t="shared" si="78"/>
        <v>0</v>
      </c>
      <c r="BF79" s="478">
        <f t="shared" si="78"/>
        <v>0</v>
      </c>
      <c r="BG79" s="478">
        <f t="shared" si="78"/>
        <v>0</v>
      </c>
      <c r="BH79" s="478">
        <f t="shared" si="78"/>
        <v>0</v>
      </c>
      <c r="BI79" s="478">
        <f t="shared" si="78"/>
        <v>0</v>
      </c>
      <c r="BJ79" s="478">
        <f t="shared" si="78"/>
        <v>0</v>
      </c>
      <c r="BK79" s="478">
        <f t="shared" si="78"/>
        <v>0</v>
      </c>
      <c r="BL79" s="478">
        <f t="shared" si="78"/>
        <v>0</v>
      </c>
      <c r="BM79" s="478">
        <f t="shared" si="78"/>
        <v>0</v>
      </c>
      <c r="BN79" s="478">
        <f t="shared" si="78"/>
        <v>0</v>
      </c>
      <c r="BO79" s="478">
        <f t="shared" si="78"/>
        <v>0</v>
      </c>
      <c r="BP79" s="478">
        <f t="shared" si="78"/>
        <v>0</v>
      </c>
      <c r="BQ79" s="478">
        <f t="shared" si="78"/>
        <v>0</v>
      </c>
      <c r="BR79" s="478">
        <f t="shared" si="78"/>
        <v>0</v>
      </c>
      <c r="BS79" s="478">
        <f t="shared" si="78"/>
        <v>0</v>
      </c>
    </row>
    <row r="80" spans="1:71" x14ac:dyDescent="0.2">
      <c r="W80" s="153"/>
      <c r="X80" s="153"/>
      <c r="Y80" s="153"/>
      <c r="Z80" s="153"/>
      <c r="AA80" s="153"/>
      <c r="AB80" s="153"/>
      <c r="AC80" s="153"/>
    </row>
    <row r="81" spans="23:29" x14ac:dyDescent="0.2">
      <c r="W81" s="2"/>
      <c r="X81" s="2"/>
      <c r="Y81" s="2"/>
      <c r="Z81" s="2"/>
      <c r="AA81" s="2"/>
      <c r="AB81" s="2"/>
      <c r="AC81" s="2"/>
    </row>
    <row r="82" spans="23:29" x14ac:dyDescent="0.2">
      <c r="W82" s="2"/>
      <c r="X82" s="2"/>
      <c r="Y82" s="2"/>
      <c r="Z82" s="2"/>
      <c r="AA82" s="2"/>
      <c r="AB82" s="2"/>
      <c r="AC82" s="2"/>
    </row>
    <row r="83" spans="23:29" x14ac:dyDescent="0.2">
      <c r="W83" s="2"/>
      <c r="X83" s="2"/>
      <c r="Y83" s="2"/>
      <c r="Z83" s="2"/>
      <c r="AA83" s="2"/>
      <c r="AB83" s="2"/>
      <c r="AC83" s="2"/>
    </row>
    <row r="84" spans="23:29" x14ac:dyDescent="0.2">
      <c r="W84" s="2"/>
      <c r="X84" s="2"/>
      <c r="Y84" s="2"/>
      <c r="Z84" s="2"/>
      <c r="AA84" s="2"/>
      <c r="AB84" s="2"/>
      <c r="AC84" s="2"/>
    </row>
    <row r="85" spans="23:29" ht="13.5" thickBot="1" x14ac:dyDescent="0.25">
      <c r="W85" s="924"/>
      <c r="X85" s="924"/>
      <c r="Y85" s="318"/>
      <c r="Z85" s="318"/>
      <c r="AA85" s="924"/>
      <c r="AB85" s="924"/>
      <c r="AC85" s="924"/>
    </row>
    <row r="86" spans="23:29" ht="15" customHeight="1" x14ac:dyDescent="0.2">
      <c r="W86" s="922" t="str">
        <f>+Detalle!K5</f>
        <v>José Antonio Martínez García</v>
      </c>
      <c r="X86" s="922"/>
      <c r="Y86" s="318"/>
      <c r="Z86" s="318"/>
      <c r="AA86" s="925" t="str">
        <f>Detalle!$K$7</f>
        <v>Óscar Mario Fuentes Rojas</v>
      </c>
      <c r="AB86" s="925"/>
      <c r="AC86" s="925"/>
    </row>
    <row r="87" spans="23:29" ht="15" customHeight="1" x14ac:dyDescent="0.2">
      <c r="W87" s="922"/>
      <c r="X87" s="922"/>
      <c r="Y87" s="318"/>
      <c r="Z87" s="318"/>
      <c r="AA87" s="922"/>
      <c r="AB87" s="922"/>
      <c r="AC87" s="922"/>
    </row>
    <row r="88" spans="23:29" ht="20.25" customHeight="1" x14ac:dyDescent="0.2">
      <c r="W88" s="923" t="str">
        <f>+Detalle!K6</f>
        <v>Secretario de Salud y Director General de los Servicios de Salud del Estado de Puebla</v>
      </c>
      <c r="X88" s="923"/>
      <c r="Y88" s="318"/>
      <c r="Z88" s="318"/>
      <c r="AA88" s="653" t="str">
        <f>Detalle!$K$8</f>
        <v>Titular de la Unidad de Administración y Finanzas de la Secretaría de Salud y Coordinador de Planeación y Evaluación de los Servicios de Salud del Estado de Puebla</v>
      </c>
      <c r="AB88" s="653"/>
      <c r="AC88" s="653"/>
    </row>
    <row r="89" spans="23:29" ht="20.25" customHeight="1" x14ac:dyDescent="0.2">
      <c r="W89" s="923"/>
      <c r="X89" s="923"/>
      <c r="Y89" s="318"/>
      <c r="Z89" s="318"/>
      <c r="AA89" s="653"/>
      <c r="AB89" s="653"/>
      <c r="AC89" s="653"/>
    </row>
    <row r="90" spans="23:29" x14ac:dyDescent="0.2">
      <c r="W90" s="318"/>
      <c r="X90" s="318"/>
      <c r="Y90" s="318"/>
      <c r="Z90" s="318"/>
      <c r="AA90" s="318"/>
      <c r="AB90" s="318"/>
      <c r="AC90" s="318"/>
    </row>
    <row r="91" spans="23:29" x14ac:dyDescent="0.2">
      <c r="W91" s="318"/>
      <c r="X91" s="318"/>
      <c r="Y91" s="318"/>
      <c r="Z91" s="318"/>
      <c r="AA91" s="318"/>
      <c r="AB91" s="318"/>
      <c r="AC91" s="318"/>
    </row>
    <row r="92" spans="23:29" x14ac:dyDescent="0.2">
      <c r="W92" s="318"/>
      <c r="X92" s="318"/>
      <c r="Y92" s="318"/>
      <c r="Z92" s="318"/>
      <c r="AA92" s="318"/>
      <c r="AB92" s="318"/>
      <c r="AC92" s="318"/>
    </row>
    <row r="93" spans="23:29" x14ac:dyDescent="0.2">
      <c r="W93" s="318"/>
      <c r="X93" s="318"/>
      <c r="Y93" s="318"/>
      <c r="Z93" s="318"/>
      <c r="AA93" s="318"/>
      <c r="AB93" s="318"/>
      <c r="AC93" s="318"/>
    </row>
    <row r="94" spans="23:29" x14ac:dyDescent="0.2">
      <c r="W94" s="318"/>
      <c r="X94" s="318"/>
      <c r="Y94" s="318"/>
      <c r="Z94" s="318"/>
      <c r="AA94" s="318"/>
      <c r="AB94" s="318"/>
      <c r="AC94" s="318"/>
    </row>
  </sheetData>
  <sheetProtection algorithmName="SHA-512" hashValue="BBNvSDtP9EWN3WbDl93P/yL8teLSZlT6/4hC0P0zlPOcHg/qO0qNF8geXIUrF1dcQjQm88MRxIoba803htmZ1w==" saltValue="MM2aT20LP8qD9tuO2A0Nkw==" spinCount="100000" sheet="1" formatCells="0" formatColumns="0" formatRows="0"/>
  <customSheetViews>
    <customSheetView guid="{F1D24DD1-585A-4954-8468-251718BBBD97}" scale="90" showGridLines="0" fitToPage="1" topLeftCell="S1">
      <pane ySplit="11" topLeftCell="A82" activePane="bottomLeft" state="frozen"/>
      <selection pane="bottomLeft" activeCell="Y91" sqref="Y91:Z92"/>
      <pageMargins left="0.39370078740157483" right="0.39370078740157483" top="0.59055118110236227" bottom="0.59055118110236227" header="0.51181102362204722" footer="0.31496062992125984"/>
      <printOptions horizontalCentered="1"/>
      <pageSetup fitToHeight="3" orientation="landscape" r:id="rId1"/>
      <headerFooter alignWithMargins="0">
        <oddFooter>&amp;L&amp;10&amp;A&amp;R&amp;10&amp;P de &amp;N</oddFooter>
      </headerFooter>
    </customSheetView>
  </customSheetViews>
  <mergeCells count="38">
    <mergeCell ref="A12:T12"/>
    <mergeCell ref="W1:AC1"/>
    <mergeCell ref="W2:AC2"/>
    <mergeCell ref="W3:AA4"/>
    <mergeCell ref="Y5:Z5"/>
    <mergeCell ref="A10:B11"/>
    <mergeCell ref="C10:T10"/>
    <mergeCell ref="W10:X11"/>
    <mergeCell ref="Y10:AC10"/>
    <mergeCell ref="W7:X7"/>
    <mergeCell ref="A6:B6"/>
    <mergeCell ref="W40:X40"/>
    <mergeCell ref="W41:AC41"/>
    <mergeCell ref="A70:B70"/>
    <mergeCell ref="W70:X70"/>
    <mergeCell ref="A41:T41"/>
    <mergeCell ref="W86:X87"/>
    <mergeCell ref="W88:X89"/>
    <mergeCell ref="W85:X85"/>
    <mergeCell ref="AA85:AC85"/>
    <mergeCell ref="AA86:AC87"/>
    <mergeCell ref="AA88:AC89"/>
    <mergeCell ref="BD12:BS12"/>
    <mergeCell ref="BD41:BS41"/>
    <mergeCell ref="BD71:BS71"/>
    <mergeCell ref="BD75:BS75"/>
    <mergeCell ref="A79:B79"/>
    <mergeCell ref="W79:X79"/>
    <mergeCell ref="W71:AC71"/>
    <mergeCell ref="A74:B74"/>
    <mergeCell ref="W74:X74"/>
    <mergeCell ref="W75:AC75"/>
    <mergeCell ref="A78:B78"/>
    <mergeCell ref="W78:X78"/>
    <mergeCell ref="A71:T71"/>
    <mergeCell ref="A75:T75"/>
    <mergeCell ref="W12:AC12"/>
    <mergeCell ref="A40:B40"/>
  </mergeCells>
  <conditionalFormatting sqref="AC13">
    <cfRule type="cellIs" dxfId="4" priority="5" operator="lessThan">
      <formula>0</formula>
    </cfRule>
  </conditionalFormatting>
  <conditionalFormatting sqref="AC14:AC39">
    <cfRule type="cellIs" dxfId="3" priority="4" operator="lessThan">
      <formula>0</formula>
    </cfRule>
  </conditionalFormatting>
  <conditionalFormatting sqref="AC42:AC69">
    <cfRule type="cellIs" dxfId="2" priority="3" operator="lessThan">
      <formula>0</formula>
    </cfRule>
  </conditionalFormatting>
  <conditionalFormatting sqref="AC72:AC73">
    <cfRule type="cellIs" dxfId="1" priority="2" operator="lessThan">
      <formula>0</formula>
    </cfRule>
  </conditionalFormatting>
  <conditionalFormatting sqref="AC76:AC77">
    <cfRule type="cellIs" dxfId="0" priority="1" operator="lessThan">
      <formula>0</formula>
    </cfRule>
  </conditionalFormatting>
  <printOptions horizontalCentered="1"/>
  <pageMargins left="0.39370078740157483" right="0.39370078740157483" top="0.59055118110236227" bottom="0.26" header="0.51181102362204722" footer="0.31496062992125984"/>
  <pageSetup scale="46" orientation="portrait" r:id="rId2"/>
  <headerFooter alignWithMargins="0">
    <oddFooter>&amp;L&amp;10&amp;A&amp;R&amp;10&amp;P de &amp;N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rgb="FFD4C19C"/>
    <pageSetUpPr fitToPage="1"/>
  </sheetPr>
  <dimension ref="A1:H91"/>
  <sheetViews>
    <sheetView showGridLines="0" zoomScale="85" zoomScaleNormal="85" workbookViewId="0">
      <selection activeCell="P25" sqref="P25"/>
    </sheetView>
  </sheetViews>
  <sheetFormatPr baseColWidth="10" defaultColWidth="11.42578125" defaultRowHeight="12.75" x14ac:dyDescent="0.2"/>
  <cols>
    <col min="1" max="1" width="0.28515625" style="2" customWidth="1"/>
    <col min="2" max="2" width="100.28515625" style="2" customWidth="1"/>
    <col min="3" max="3" width="20.42578125" style="2" customWidth="1"/>
    <col min="4" max="4" width="20.28515625" style="2" bestFit="1" customWidth="1"/>
    <col min="5" max="6" width="20.42578125" style="2" customWidth="1"/>
    <col min="7" max="7" width="2.42578125" style="2" customWidth="1"/>
    <col min="8" max="8" width="10" style="2" customWidth="1"/>
    <col min="9" max="229" width="9.140625" style="2" customWidth="1"/>
    <col min="230" max="16384" width="11.42578125" style="2"/>
  </cols>
  <sheetData>
    <row r="1" spans="1:8" ht="10.5" customHeight="1" x14ac:dyDescent="0.2">
      <c r="A1" s="663"/>
      <c r="B1" s="663"/>
      <c r="C1" s="663"/>
      <c r="D1" s="663"/>
      <c r="E1" s="663"/>
      <c r="F1" s="663"/>
      <c r="H1" s="928" t="s">
        <v>245</v>
      </c>
    </row>
    <row r="2" spans="1:8" ht="15.75" x14ac:dyDescent="0.2">
      <c r="A2" s="766" t="s">
        <v>198</v>
      </c>
      <c r="B2" s="766"/>
      <c r="C2" s="766"/>
      <c r="D2" s="766"/>
      <c r="E2" s="766"/>
      <c r="F2" s="766"/>
      <c r="H2" s="929"/>
    </row>
    <row r="3" spans="1:8" ht="15" customHeight="1" x14ac:dyDescent="0.2">
      <c r="A3" s="836" t="s">
        <v>336</v>
      </c>
      <c r="B3" s="836"/>
      <c r="C3" s="836"/>
      <c r="D3" s="836"/>
      <c r="E3" s="204"/>
      <c r="F3" s="204"/>
      <c r="H3" s="929"/>
    </row>
    <row r="4" spans="1:8" ht="21.75" customHeight="1" x14ac:dyDescent="0.2">
      <c r="A4" s="836"/>
      <c r="B4" s="836"/>
      <c r="C4" s="836"/>
      <c r="D4" s="836"/>
      <c r="E4" s="204"/>
      <c r="F4" s="155"/>
      <c r="H4" s="929"/>
    </row>
    <row r="5" spans="1:8" ht="12.75" customHeight="1" x14ac:dyDescent="0.2">
      <c r="A5" s="159"/>
      <c r="B5" s="159"/>
      <c r="C5" s="159"/>
      <c r="D5" s="159"/>
      <c r="E5" s="159"/>
      <c r="F5" s="155"/>
      <c r="H5" s="929"/>
    </row>
    <row r="6" spans="1:8" ht="15" customHeight="1" x14ac:dyDescent="0.2">
      <c r="A6" s="153"/>
      <c r="B6" s="158" t="s">
        <v>7</v>
      </c>
      <c r="C6" s="768" t="str">
        <f>+'RESUMEN AF'!D6</f>
        <v>Puebla</v>
      </c>
      <c r="D6" s="768"/>
      <c r="E6" s="158" t="s">
        <v>200</v>
      </c>
      <c r="F6" s="205">
        <f>+'RESUMEN AF'!I6</f>
        <v>2023</v>
      </c>
      <c r="H6" s="929"/>
    </row>
    <row r="7" spans="1:8" ht="9.75" customHeight="1" x14ac:dyDescent="0.2">
      <c r="A7" s="154"/>
      <c r="B7" s="159"/>
      <c r="C7" s="159"/>
      <c r="D7" s="159"/>
      <c r="E7" s="159"/>
      <c r="F7" s="207"/>
    </row>
    <row r="8" spans="1:8" ht="15" customHeight="1" x14ac:dyDescent="0.2">
      <c r="A8" s="933" t="s">
        <v>266</v>
      </c>
      <c r="B8" s="933"/>
      <c r="C8" s="933"/>
      <c r="D8" s="933"/>
      <c r="E8" s="156"/>
      <c r="F8" s="156"/>
    </row>
    <row r="9" spans="1:8" ht="12.75" customHeight="1" x14ac:dyDescent="0.2">
      <c r="A9" s="933"/>
      <c r="B9" s="933"/>
      <c r="C9" s="933"/>
      <c r="D9" s="933"/>
      <c r="E9" s="156"/>
      <c r="F9" s="156"/>
    </row>
    <row r="10" spans="1:8" ht="15" x14ac:dyDescent="0.2">
      <c r="A10" s="155"/>
      <c r="B10" s="162"/>
      <c r="C10" s="153"/>
      <c r="D10" s="153"/>
      <c r="E10" s="153"/>
      <c r="F10" s="153"/>
    </row>
    <row r="11" spans="1:8" ht="12.75" customHeight="1" x14ac:dyDescent="0.2">
      <c r="A11" s="931" t="s">
        <v>267</v>
      </c>
      <c r="B11" s="931"/>
      <c r="C11" s="391">
        <f>C81/'RESUMEN AF'!$F$27</f>
        <v>0.17735141092743645</v>
      </c>
      <c r="D11" s="331">
        <f>D81/'RESUMEN AF'!$F$27</f>
        <v>0</v>
      </c>
      <c r="E11" s="331">
        <f>E81/'RESUMEN AF'!$F$27</f>
        <v>0</v>
      </c>
      <c r="F11" s="331">
        <f>F81/'RESUMEN AF'!$F$27</f>
        <v>0.17735141092743645</v>
      </c>
    </row>
    <row r="12" spans="1:8" ht="17.25" customHeight="1" x14ac:dyDescent="0.2">
      <c r="A12" s="843" t="s">
        <v>14</v>
      </c>
      <c r="B12" s="843"/>
      <c r="C12" s="843" t="s">
        <v>324</v>
      </c>
      <c r="D12" s="843"/>
      <c r="E12" s="843"/>
      <c r="F12" s="843"/>
    </row>
    <row r="13" spans="1:8" ht="42.75" customHeight="1" x14ac:dyDescent="0.2">
      <c r="A13" s="843"/>
      <c r="B13" s="843"/>
      <c r="C13" s="469" t="s">
        <v>322</v>
      </c>
      <c r="D13" s="469" t="s">
        <v>268</v>
      </c>
      <c r="E13" s="469" t="s">
        <v>269</v>
      </c>
      <c r="F13" s="469" t="s">
        <v>265</v>
      </c>
    </row>
    <row r="14" spans="1:8" x14ac:dyDescent="0.2">
      <c r="A14" s="910" t="s">
        <v>241</v>
      </c>
      <c r="B14" s="910"/>
      <c r="C14" s="910"/>
      <c r="D14" s="910"/>
      <c r="E14" s="910"/>
      <c r="F14" s="910"/>
    </row>
    <row r="15" spans="1:8" x14ac:dyDescent="0.2">
      <c r="A15" s="298">
        <v>21101</v>
      </c>
      <c r="B15" s="307" t="s">
        <v>19</v>
      </c>
      <c r="C15" s="312">
        <f>(VLOOKUP(A15,'4 GO-NUM'!$A$13:$C$77,3,FALSE))+(VLOOKUP(A15,'4.GO-TES'!$A$13:$C$77,3,FALSE))</f>
        <v>0</v>
      </c>
      <c r="D15" s="71"/>
      <c r="E15" s="71"/>
      <c r="F15" s="312">
        <f>C15-D15-E15</f>
        <v>0</v>
      </c>
    </row>
    <row r="16" spans="1:8" x14ac:dyDescent="0.2">
      <c r="A16" s="298">
        <v>21201</v>
      </c>
      <c r="B16" s="307" t="s">
        <v>20</v>
      </c>
      <c r="C16" s="312">
        <f>(VLOOKUP(A16,'4 GO-NUM'!$A$13:$C$77,3,FALSE))+(VLOOKUP(A16,'4.GO-TES'!$A$13:$C$77,3,FALSE))</f>
        <v>0</v>
      </c>
      <c r="D16" s="71"/>
      <c r="E16" s="71"/>
      <c r="F16" s="312">
        <f t="shared" ref="F16:F41" si="0">C16-D16-E16</f>
        <v>0</v>
      </c>
    </row>
    <row r="17" spans="1:6" x14ac:dyDescent="0.2">
      <c r="A17" s="298">
        <v>21401</v>
      </c>
      <c r="B17" s="307" t="s">
        <v>162</v>
      </c>
      <c r="C17" s="312">
        <f>(VLOOKUP(A17,'4 GO-NUM'!$A$13:$C$77,3,FALSE))+(VLOOKUP(A17,'4.GO-TES'!$A$13:$C$77,3,FALSE))</f>
        <v>0</v>
      </c>
      <c r="D17" s="71"/>
      <c r="E17" s="71"/>
      <c r="F17" s="312">
        <f t="shared" si="0"/>
        <v>0</v>
      </c>
    </row>
    <row r="18" spans="1:6" x14ac:dyDescent="0.2">
      <c r="A18" s="298">
        <v>21601</v>
      </c>
      <c r="B18" s="307" t="s">
        <v>29</v>
      </c>
      <c r="C18" s="312">
        <f>(VLOOKUP(A18,'4 GO-NUM'!$A$13:$C$77,3,FALSE))+(VLOOKUP(A18,'4.GO-TES'!$A$13:$C$77,3,FALSE))</f>
        <v>0</v>
      </c>
      <c r="D18" s="71"/>
      <c r="E18" s="71"/>
      <c r="F18" s="312">
        <f t="shared" si="0"/>
        <v>0</v>
      </c>
    </row>
    <row r="19" spans="1:6" x14ac:dyDescent="0.2">
      <c r="A19" s="298">
        <v>22102</v>
      </c>
      <c r="B19" s="307" t="s">
        <v>208</v>
      </c>
      <c r="C19" s="312">
        <f>(VLOOKUP(A19,'4 GO-NUM'!$A$13:$C$77,3,FALSE))+(VLOOKUP(A19,'4.GO-TES'!$A$13:$C$77,3,FALSE))</f>
        <v>52000000</v>
      </c>
      <c r="D19" s="71"/>
      <c r="E19" s="71"/>
      <c r="F19" s="312">
        <f t="shared" si="0"/>
        <v>52000000</v>
      </c>
    </row>
    <row r="20" spans="1:6" x14ac:dyDescent="0.2">
      <c r="A20" s="298">
        <v>22301</v>
      </c>
      <c r="B20" s="307" t="s">
        <v>41</v>
      </c>
      <c r="C20" s="312">
        <f>(VLOOKUP(A20,'4 GO-NUM'!$A$13:$C$77,3,FALSE))+(VLOOKUP(A20,'4.GO-TES'!$A$13:$C$77,3,FALSE))</f>
        <v>0</v>
      </c>
      <c r="D20" s="71"/>
      <c r="E20" s="71"/>
      <c r="F20" s="312">
        <f t="shared" si="0"/>
        <v>0</v>
      </c>
    </row>
    <row r="21" spans="1:6" x14ac:dyDescent="0.2">
      <c r="A21" s="298">
        <v>24101</v>
      </c>
      <c r="B21" s="307" t="s">
        <v>42</v>
      </c>
      <c r="C21" s="312">
        <f>(VLOOKUP(A21,'4 GO-NUM'!$A$13:$C$77,3,FALSE))+(VLOOKUP(A21,'4.GO-TES'!$A$13:$C$77,3,FALSE))</f>
        <v>0</v>
      </c>
      <c r="D21" s="71"/>
      <c r="E21" s="71"/>
      <c r="F21" s="312">
        <f t="shared" si="0"/>
        <v>0</v>
      </c>
    </row>
    <row r="22" spans="1:6" x14ac:dyDescent="0.2">
      <c r="A22" s="298">
        <v>24201</v>
      </c>
      <c r="B22" s="307" t="s">
        <v>43</v>
      </c>
      <c r="C22" s="312">
        <f>(VLOOKUP(A22,'4 GO-NUM'!$A$13:$C$77,3,FALSE))+(VLOOKUP(A22,'4.GO-TES'!$A$13:$C$77,3,FALSE))</f>
        <v>0</v>
      </c>
      <c r="D22" s="71"/>
      <c r="E22" s="71"/>
      <c r="F22" s="312">
        <f t="shared" si="0"/>
        <v>0</v>
      </c>
    </row>
    <row r="23" spans="1:6" x14ac:dyDescent="0.2">
      <c r="A23" s="298">
        <v>24301</v>
      </c>
      <c r="B23" s="307" t="s">
        <v>44</v>
      </c>
      <c r="C23" s="312">
        <f>(VLOOKUP(A23,'4 GO-NUM'!$A$13:$C$77,3,FALSE))+(VLOOKUP(A23,'4.GO-TES'!$A$13:$C$77,3,FALSE))</f>
        <v>0</v>
      </c>
      <c r="D23" s="71"/>
      <c r="E23" s="71"/>
      <c r="F23" s="312">
        <f t="shared" si="0"/>
        <v>0</v>
      </c>
    </row>
    <row r="24" spans="1:6" x14ac:dyDescent="0.2">
      <c r="A24" s="298">
        <v>24401</v>
      </c>
      <c r="B24" s="307" t="s">
        <v>45</v>
      </c>
      <c r="C24" s="312">
        <f>(VLOOKUP(A24,'4 GO-NUM'!$A$13:$C$77,3,FALSE))+(VLOOKUP(A24,'4.GO-TES'!$A$13:$C$77,3,FALSE))</f>
        <v>0</v>
      </c>
      <c r="D24" s="71"/>
      <c r="E24" s="71"/>
      <c r="F24" s="312">
        <f t="shared" si="0"/>
        <v>0</v>
      </c>
    </row>
    <row r="25" spans="1:6" x14ac:dyDescent="0.2">
      <c r="A25" s="298">
        <v>24501</v>
      </c>
      <c r="B25" s="307" t="s">
        <v>46</v>
      </c>
      <c r="C25" s="312">
        <f>(VLOOKUP(A25,'4 GO-NUM'!$A$13:$C$77,3,FALSE))+(VLOOKUP(A25,'4.GO-TES'!$A$13:$C$77,3,FALSE))</f>
        <v>0</v>
      </c>
      <c r="D25" s="71"/>
      <c r="E25" s="71"/>
      <c r="F25" s="312">
        <f t="shared" si="0"/>
        <v>0</v>
      </c>
    </row>
    <row r="26" spans="1:6" x14ac:dyDescent="0.2">
      <c r="A26" s="298">
        <v>24601</v>
      </c>
      <c r="B26" s="307" t="s">
        <v>47</v>
      </c>
      <c r="C26" s="312">
        <f>(VLOOKUP(A26,'4 GO-NUM'!$A$13:$C$77,3,FALSE))+(VLOOKUP(A26,'4.GO-TES'!$A$13:$C$77,3,FALSE))</f>
        <v>0</v>
      </c>
      <c r="D26" s="71"/>
      <c r="E26" s="71"/>
      <c r="F26" s="312">
        <f t="shared" si="0"/>
        <v>0</v>
      </c>
    </row>
    <row r="27" spans="1:6" x14ac:dyDescent="0.2">
      <c r="A27" s="298">
        <v>24701</v>
      </c>
      <c r="B27" s="307" t="s">
        <v>48</v>
      </c>
      <c r="C27" s="312">
        <f>(VLOOKUP(A27,'4 GO-NUM'!$A$13:$C$77,3,FALSE))+(VLOOKUP(A27,'4.GO-TES'!$A$13:$C$77,3,FALSE))</f>
        <v>0</v>
      </c>
      <c r="D27" s="71"/>
      <c r="E27" s="71"/>
      <c r="F27" s="312">
        <f t="shared" si="0"/>
        <v>0</v>
      </c>
    </row>
    <row r="28" spans="1:6" x14ac:dyDescent="0.2">
      <c r="A28" s="298">
        <v>24801</v>
      </c>
      <c r="B28" s="307" t="s">
        <v>49</v>
      </c>
      <c r="C28" s="312">
        <f>(VLOOKUP(A28,'4 GO-NUM'!$A$13:$C$77,3,FALSE))+(VLOOKUP(A28,'4.GO-TES'!$A$13:$C$77,3,FALSE))</f>
        <v>0</v>
      </c>
      <c r="D28" s="71"/>
      <c r="E28" s="71"/>
      <c r="F28" s="312">
        <f t="shared" si="0"/>
        <v>0</v>
      </c>
    </row>
    <row r="29" spans="1:6" x14ac:dyDescent="0.2">
      <c r="A29" s="298">
        <v>24901</v>
      </c>
      <c r="B29" s="307" t="s">
        <v>50</v>
      </c>
      <c r="C29" s="312">
        <f>(VLOOKUP(A29,'4 GO-NUM'!$A$13:$C$77,3,FALSE))+(VLOOKUP(A29,'4.GO-TES'!$A$13:$C$77,3,FALSE))</f>
        <v>0</v>
      </c>
      <c r="D29" s="71"/>
      <c r="E29" s="71"/>
      <c r="F29" s="312">
        <f t="shared" si="0"/>
        <v>0</v>
      </c>
    </row>
    <row r="30" spans="1:6" ht="22.5" x14ac:dyDescent="0.2">
      <c r="A30" s="298">
        <v>26102</v>
      </c>
      <c r="B30" s="307" t="s">
        <v>209</v>
      </c>
      <c r="C30" s="312">
        <f>(VLOOKUP(A30,'4 GO-NUM'!$A$13:$C$77,3,FALSE))+(VLOOKUP(A30,'4.GO-TES'!$A$13:$C$77,3,FALSE))</f>
        <v>0</v>
      </c>
      <c r="D30" s="71"/>
      <c r="E30" s="71"/>
      <c r="F30" s="312">
        <f t="shared" si="0"/>
        <v>0</v>
      </c>
    </row>
    <row r="31" spans="1:6" x14ac:dyDescent="0.2">
      <c r="A31" s="298">
        <v>26105</v>
      </c>
      <c r="B31" s="307" t="s">
        <v>74</v>
      </c>
      <c r="C31" s="312">
        <f>(VLOOKUP(A31,'4 GO-NUM'!$A$13:$C$77,3,FALSE))+(VLOOKUP(A31,'4.GO-TES'!$A$13:$C$77,3,FALSE))</f>
        <v>0</v>
      </c>
      <c r="D31" s="71"/>
      <c r="E31" s="71"/>
      <c r="F31" s="312">
        <f t="shared" si="0"/>
        <v>0</v>
      </c>
    </row>
    <row r="32" spans="1:6" x14ac:dyDescent="0.2">
      <c r="A32" s="298">
        <v>27101</v>
      </c>
      <c r="B32" s="307" t="s">
        <v>31</v>
      </c>
      <c r="C32" s="312">
        <f>(VLOOKUP(A32,'4 GO-NUM'!$A$13:$C$77,3,FALSE))+(VLOOKUP(A32,'4.GO-TES'!$A$13:$C$77,3,FALSE))</f>
        <v>0</v>
      </c>
      <c r="D32" s="71"/>
      <c r="E32" s="71"/>
      <c r="F32" s="312">
        <f t="shared" si="0"/>
        <v>0</v>
      </c>
    </row>
    <row r="33" spans="1:6" x14ac:dyDescent="0.2">
      <c r="A33" s="298">
        <v>27201</v>
      </c>
      <c r="B33" s="307" t="s">
        <v>52</v>
      </c>
      <c r="C33" s="312">
        <f>(VLOOKUP(A33,'4 GO-NUM'!$A$13:$C$77,3,FALSE))+(VLOOKUP(A33,'4.GO-TES'!$A$13:$C$77,3,FALSE))</f>
        <v>37008614.089999996</v>
      </c>
      <c r="D33" s="71"/>
      <c r="E33" s="71"/>
      <c r="F33" s="312">
        <f t="shared" si="0"/>
        <v>37008614.089999996</v>
      </c>
    </row>
    <row r="34" spans="1:6" x14ac:dyDescent="0.2">
      <c r="A34" s="298">
        <v>27501</v>
      </c>
      <c r="B34" s="307" t="s">
        <v>32</v>
      </c>
      <c r="C34" s="312">
        <f>(VLOOKUP(A34,'4 GO-NUM'!$A$13:$C$77,3,FALSE))+(VLOOKUP(A34,'4.GO-TES'!$A$13:$C$77,3,FALSE))</f>
        <v>0</v>
      </c>
      <c r="D34" s="71"/>
      <c r="E34" s="71"/>
      <c r="F34" s="312">
        <f t="shared" si="0"/>
        <v>0</v>
      </c>
    </row>
    <row r="35" spans="1:6" x14ac:dyDescent="0.2">
      <c r="A35" s="298">
        <v>29101</v>
      </c>
      <c r="B35" s="307" t="s">
        <v>33</v>
      </c>
      <c r="C35" s="312">
        <f>(VLOOKUP(A35,'4 GO-NUM'!$A$13:$C$77,3,FALSE))+(VLOOKUP(A35,'4.GO-TES'!$A$13:$C$77,3,FALSE))</f>
        <v>0</v>
      </c>
      <c r="D35" s="71"/>
      <c r="E35" s="71"/>
      <c r="F35" s="312">
        <f t="shared" si="0"/>
        <v>0</v>
      </c>
    </row>
    <row r="36" spans="1:6" x14ac:dyDescent="0.2">
      <c r="A36" s="298">
        <v>29201</v>
      </c>
      <c r="B36" s="307" t="s">
        <v>53</v>
      </c>
      <c r="C36" s="312">
        <f>(VLOOKUP(A36,'4 GO-NUM'!$A$13:$C$77,3,FALSE))+(VLOOKUP(A36,'4.GO-TES'!$A$13:$C$77,3,FALSE))</f>
        <v>0</v>
      </c>
      <c r="D36" s="71"/>
      <c r="E36" s="71"/>
      <c r="F36" s="312">
        <f t="shared" si="0"/>
        <v>0</v>
      </c>
    </row>
    <row r="37" spans="1:6" x14ac:dyDescent="0.2">
      <c r="A37" s="298">
        <v>29301</v>
      </c>
      <c r="B37" s="307" t="s">
        <v>210</v>
      </c>
      <c r="C37" s="312">
        <f>(VLOOKUP(A37,'4 GO-NUM'!$A$13:$C$77,3,FALSE))+(VLOOKUP(A37,'4.GO-TES'!$A$13:$C$77,3,FALSE))</f>
        <v>0</v>
      </c>
      <c r="D37" s="71"/>
      <c r="E37" s="71"/>
      <c r="F37" s="312">
        <f t="shared" si="0"/>
        <v>0</v>
      </c>
    </row>
    <row r="38" spans="1:6" x14ac:dyDescent="0.2">
      <c r="A38" s="298">
        <v>29401</v>
      </c>
      <c r="B38" s="307" t="s">
        <v>165</v>
      </c>
      <c r="C38" s="312">
        <f>(VLOOKUP(A38,'4 GO-NUM'!$A$13:$C$77,3,FALSE))+(VLOOKUP(A38,'4.GO-TES'!$A$13:$C$77,3,FALSE))</f>
        <v>0</v>
      </c>
      <c r="D38" s="71"/>
      <c r="E38" s="71"/>
      <c r="F38" s="312">
        <f t="shared" si="0"/>
        <v>0</v>
      </c>
    </row>
    <row r="39" spans="1:6" x14ac:dyDescent="0.2">
      <c r="A39" s="298">
        <v>29501</v>
      </c>
      <c r="B39" s="307" t="s">
        <v>34</v>
      </c>
      <c r="C39" s="312">
        <f>(VLOOKUP(A39,'4 GO-NUM'!$A$13:$C$77,3,FALSE))+(VLOOKUP(A39,'4.GO-TES'!$A$13:$C$77,3,FALSE))</f>
        <v>0</v>
      </c>
      <c r="D39" s="71"/>
      <c r="E39" s="71"/>
      <c r="F39" s="312">
        <f t="shared" si="0"/>
        <v>0</v>
      </c>
    </row>
    <row r="40" spans="1:6" x14ac:dyDescent="0.2">
      <c r="A40" s="298">
        <v>29601</v>
      </c>
      <c r="B40" s="307" t="s">
        <v>35</v>
      </c>
      <c r="C40" s="312">
        <f>(VLOOKUP(A40,'4 GO-NUM'!$A$13:$C$77,3,FALSE))+(VLOOKUP(A40,'4.GO-TES'!$A$13:$C$77,3,FALSE))</f>
        <v>0</v>
      </c>
      <c r="D40" s="71"/>
      <c r="E40" s="71"/>
      <c r="F40" s="312">
        <f t="shared" si="0"/>
        <v>0</v>
      </c>
    </row>
    <row r="41" spans="1:6" x14ac:dyDescent="0.2">
      <c r="A41" s="299">
        <v>29801</v>
      </c>
      <c r="B41" s="310" t="s">
        <v>67</v>
      </c>
      <c r="C41" s="314">
        <f>(VLOOKUP(A41,'4 GO-NUM'!$A$13:$C$77,3,FALSE))+(VLOOKUP(A41,'4.GO-TES'!$A$13:$C$77,3,FALSE))</f>
        <v>0</v>
      </c>
      <c r="D41" s="188"/>
      <c r="E41" s="188"/>
      <c r="F41" s="314">
        <f t="shared" si="0"/>
        <v>0</v>
      </c>
    </row>
    <row r="42" spans="1:6" x14ac:dyDescent="0.2">
      <c r="A42" s="904" t="s">
        <v>12</v>
      </c>
      <c r="B42" s="904"/>
      <c r="C42" s="472">
        <f>SUM(C15:C41)</f>
        <v>89008614.090000004</v>
      </c>
      <c r="D42" s="472">
        <f>SUM(D15:D41)</f>
        <v>0</v>
      </c>
      <c r="E42" s="472">
        <f t="shared" ref="E42:F42" si="1">SUM(E15:E41)</f>
        <v>0</v>
      </c>
      <c r="F42" s="472">
        <f t="shared" si="1"/>
        <v>89008614.090000004</v>
      </c>
    </row>
    <row r="43" spans="1:6" x14ac:dyDescent="0.2">
      <c r="A43" s="912" t="s">
        <v>242</v>
      </c>
      <c r="B43" s="913"/>
      <c r="C43" s="913"/>
      <c r="D43" s="913"/>
      <c r="E43" s="913"/>
      <c r="F43" s="913"/>
    </row>
    <row r="44" spans="1:6" x14ac:dyDescent="0.2">
      <c r="A44" s="307">
        <v>31101</v>
      </c>
      <c r="B44" s="307" t="s">
        <v>54</v>
      </c>
      <c r="C44" s="312">
        <f>(VLOOKUP(A44,'4 GO-NUM'!$A$13:$C$77,3,FALSE))+(VLOOKUP(A44,'4.GO-TES'!$A$13:$C$77,3,FALSE))</f>
        <v>0</v>
      </c>
      <c r="D44" s="71"/>
      <c r="E44" s="71"/>
      <c r="F44" s="312">
        <f t="shared" ref="F44:F71" si="2">C44-D44-E44</f>
        <v>0</v>
      </c>
    </row>
    <row r="45" spans="1:6" x14ac:dyDescent="0.2">
      <c r="A45" s="307">
        <v>31201</v>
      </c>
      <c r="B45" s="307" t="s">
        <v>183</v>
      </c>
      <c r="C45" s="312">
        <f>(VLOOKUP(A45,'4 GO-NUM'!$A$13:$C$77,3,FALSE))+(VLOOKUP(A45,'4.GO-TES'!$A$13:$C$77,3,FALSE))</f>
        <v>0</v>
      </c>
      <c r="D45" s="71"/>
      <c r="E45" s="71"/>
      <c r="F45" s="312">
        <f t="shared" si="2"/>
        <v>0</v>
      </c>
    </row>
    <row r="46" spans="1:6" x14ac:dyDescent="0.2">
      <c r="A46" s="307">
        <v>31301</v>
      </c>
      <c r="B46" s="307" t="s">
        <v>55</v>
      </c>
      <c r="C46" s="312">
        <f>(VLOOKUP(A46,'4 GO-NUM'!$A$13:$C$77,3,FALSE))+(VLOOKUP(A46,'4.GO-TES'!$A$13:$C$77,3,FALSE))</f>
        <v>0</v>
      </c>
      <c r="D46" s="71"/>
      <c r="E46" s="71"/>
      <c r="F46" s="312">
        <f t="shared" si="2"/>
        <v>0</v>
      </c>
    </row>
    <row r="47" spans="1:6" x14ac:dyDescent="0.2">
      <c r="A47" s="307">
        <v>31401</v>
      </c>
      <c r="B47" s="307" t="s">
        <v>56</v>
      </c>
      <c r="C47" s="312">
        <f>(VLOOKUP(A47,'4 GO-NUM'!$A$13:$C$77,3,FALSE))+(VLOOKUP(A47,'4.GO-TES'!$A$13:$C$77,3,FALSE))</f>
        <v>0</v>
      </c>
      <c r="D47" s="71"/>
      <c r="E47" s="71"/>
      <c r="F47" s="312">
        <f t="shared" si="2"/>
        <v>0</v>
      </c>
    </row>
    <row r="48" spans="1:6" x14ac:dyDescent="0.2">
      <c r="A48" s="307">
        <v>31601</v>
      </c>
      <c r="B48" s="307" t="s">
        <v>57</v>
      </c>
      <c r="C48" s="312">
        <f>(VLOOKUP(A48,'4 GO-NUM'!$A$13:$C$77,3,FALSE))+(VLOOKUP(A48,'4.GO-TES'!$A$13:$C$77,3,FALSE))</f>
        <v>0</v>
      </c>
      <c r="D48" s="71"/>
      <c r="E48" s="71"/>
      <c r="F48" s="312">
        <f t="shared" si="2"/>
        <v>0</v>
      </c>
    </row>
    <row r="49" spans="1:6" x14ac:dyDescent="0.2">
      <c r="A49" s="307">
        <v>31602</v>
      </c>
      <c r="B49" s="307" t="s">
        <v>39</v>
      </c>
      <c r="C49" s="312">
        <f>(VLOOKUP(A49,'4 GO-NUM'!$A$13:$C$77,3,FALSE))+(VLOOKUP(A49,'4.GO-TES'!$A$13:$C$77,3,FALSE))</f>
        <v>0</v>
      </c>
      <c r="D49" s="71"/>
      <c r="E49" s="71"/>
      <c r="F49" s="312">
        <f t="shared" si="2"/>
        <v>0</v>
      </c>
    </row>
    <row r="50" spans="1:6" x14ac:dyDescent="0.2">
      <c r="A50" s="307">
        <v>31603</v>
      </c>
      <c r="B50" s="307" t="s">
        <v>211</v>
      </c>
      <c r="C50" s="312">
        <f>(VLOOKUP(A50,'4 GO-NUM'!$A$13:$C$77,3,FALSE))+(VLOOKUP(A50,'4.GO-TES'!$A$13:$C$77,3,FALSE))</f>
        <v>0</v>
      </c>
      <c r="D50" s="71"/>
      <c r="E50" s="71"/>
      <c r="F50" s="312">
        <f t="shared" si="2"/>
        <v>0</v>
      </c>
    </row>
    <row r="51" spans="1:6" x14ac:dyDescent="0.2">
      <c r="A51" s="307">
        <v>31701</v>
      </c>
      <c r="B51" s="307" t="s">
        <v>21</v>
      </c>
      <c r="C51" s="312">
        <f>(VLOOKUP(A51,'4 GO-NUM'!$A$13:$C$77,3,FALSE))+(VLOOKUP(A51,'4.GO-TES'!$A$13:$C$77,3,FALSE))</f>
        <v>0</v>
      </c>
      <c r="D51" s="71"/>
      <c r="E51" s="71"/>
      <c r="F51" s="312">
        <f t="shared" si="2"/>
        <v>0</v>
      </c>
    </row>
    <row r="52" spans="1:6" x14ac:dyDescent="0.2">
      <c r="A52" s="307">
        <v>31801</v>
      </c>
      <c r="B52" s="307" t="s">
        <v>58</v>
      </c>
      <c r="C52" s="312">
        <f>(VLOOKUP(A52,'4 GO-NUM'!$A$13:$C$77,3,FALSE))+(VLOOKUP(A52,'4.GO-TES'!$A$13:$C$77,3,FALSE))</f>
        <v>0</v>
      </c>
      <c r="D52" s="71"/>
      <c r="E52" s="71"/>
      <c r="F52" s="312">
        <f t="shared" si="2"/>
        <v>0</v>
      </c>
    </row>
    <row r="53" spans="1:6" x14ac:dyDescent="0.2">
      <c r="A53" s="307">
        <v>31901</v>
      </c>
      <c r="B53" s="307" t="s">
        <v>40</v>
      </c>
      <c r="C53" s="312">
        <f>(VLOOKUP(A53,'4 GO-NUM'!$A$13:$C$77,3,FALSE))+(VLOOKUP(A53,'4.GO-TES'!$A$13:$C$77,3,FALSE))</f>
        <v>0</v>
      </c>
      <c r="D53" s="71"/>
      <c r="E53" s="71"/>
      <c r="F53" s="312">
        <f t="shared" si="2"/>
        <v>0</v>
      </c>
    </row>
    <row r="54" spans="1:6" x14ac:dyDescent="0.2">
      <c r="A54" s="307">
        <v>31904</v>
      </c>
      <c r="B54" s="307" t="s">
        <v>163</v>
      </c>
      <c r="C54" s="312">
        <f>(VLOOKUP(A54,'4 GO-NUM'!$A$13:$C$77,3,FALSE))+(VLOOKUP(A54,'4.GO-TES'!$A$13:$C$77,3,FALSE))</f>
        <v>0</v>
      </c>
      <c r="D54" s="71"/>
      <c r="E54" s="71"/>
      <c r="F54" s="312">
        <f t="shared" si="2"/>
        <v>0</v>
      </c>
    </row>
    <row r="55" spans="1:6" x14ac:dyDescent="0.2">
      <c r="A55" s="307">
        <v>32301</v>
      </c>
      <c r="B55" s="307" t="s">
        <v>38</v>
      </c>
      <c r="C55" s="312">
        <f>(VLOOKUP(A55,'4 GO-NUM'!$A$13:$C$77,3,FALSE))+(VLOOKUP(A55,'4.GO-TES'!$A$13:$C$77,3,FALSE))</f>
        <v>0</v>
      </c>
      <c r="D55" s="71"/>
      <c r="E55" s="71"/>
      <c r="F55" s="312">
        <f t="shared" si="2"/>
        <v>0</v>
      </c>
    </row>
    <row r="56" spans="1:6" x14ac:dyDescent="0.2">
      <c r="A56" s="307">
        <v>32401</v>
      </c>
      <c r="B56" s="307" t="s">
        <v>68</v>
      </c>
      <c r="C56" s="312">
        <f>(VLOOKUP(A56,'4 GO-NUM'!$A$13:$C$77,3,FALSE))+(VLOOKUP(A56,'4.GO-TES'!$A$13:$C$77,3,FALSE))</f>
        <v>0</v>
      </c>
      <c r="D56" s="71"/>
      <c r="E56" s="71"/>
      <c r="F56" s="312">
        <f t="shared" si="2"/>
        <v>0</v>
      </c>
    </row>
    <row r="57" spans="1:6" x14ac:dyDescent="0.2">
      <c r="A57" s="307">
        <v>32601</v>
      </c>
      <c r="B57" s="307" t="s">
        <v>59</v>
      </c>
      <c r="C57" s="312">
        <f>(VLOOKUP(A57,'4 GO-NUM'!$A$13:$C$77,3,FALSE))+(VLOOKUP(A57,'4.GO-TES'!$A$13:$C$77,3,FALSE))</f>
        <v>0</v>
      </c>
      <c r="D57" s="71"/>
      <c r="E57" s="71"/>
      <c r="F57" s="312">
        <f t="shared" si="2"/>
        <v>0</v>
      </c>
    </row>
    <row r="58" spans="1:6" ht="22.5" x14ac:dyDescent="0.2">
      <c r="A58" s="307">
        <v>33603</v>
      </c>
      <c r="B58" s="307" t="s">
        <v>173</v>
      </c>
      <c r="C58" s="312">
        <f>(VLOOKUP(A58,'4 GO-NUM'!$A$13:$C$77,3,FALSE))+(VLOOKUP(A58,'4.GO-TES'!$A$13:$C$77,3,FALSE))</f>
        <v>0</v>
      </c>
      <c r="D58" s="71"/>
      <c r="E58" s="71"/>
      <c r="F58" s="312">
        <f t="shared" si="2"/>
        <v>0</v>
      </c>
    </row>
    <row r="59" spans="1:6" x14ac:dyDescent="0.2">
      <c r="A59" s="307">
        <v>33604</v>
      </c>
      <c r="B59" s="307" t="s">
        <v>22</v>
      </c>
      <c r="C59" s="312">
        <f>(VLOOKUP(A59,'4 GO-NUM'!$A$13:$C$77,3,FALSE))+(VLOOKUP(A59,'4.GO-TES'!$A$13:$C$77,3,FALSE))</f>
        <v>0</v>
      </c>
      <c r="D59" s="71"/>
      <c r="E59" s="71"/>
      <c r="F59" s="312">
        <f t="shared" si="2"/>
        <v>0</v>
      </c>
    </row>
    <row r="60" spans="1:6" x14ac:dyDescent="0.2">
      <c r="A60" s="307">
        <v>33801</v>
      </c>
      <c r="B60" s="307" t="s">
        <v>60</v>
      </c>
      <c r="C60" s="312">
        <f>(VLOOKUP(A60,'4 GO-NUM'!$A$13:$C$77,3,FALSE))+(VLOOKUP(A60,'4.GO-TES'!$A$13:$C$77,3,FALSE))</f>
        <v>100492536.28999999</v>
      </c>
      <c r="D60" s="71"/>
      <c r="E60" s="71"/>
      <c r="F60" s="312">
        <f t="shared" si="2"/>
        <v>100492536.28999999</v>
      </c>
    </row>
    <row r="61" spans="1:6" x14ac:dyDescent="0.2">
      <c r="A61" s="332">
        <v>33901</v>
      </c>
      <c r="B61" s="307" t="s">
        <v>23</v>
      </c>
      <c r="C61" s="312">
        <f>(VLOOKUP(A61,'4 GO-NUM'!$A$13:$C$77,3,FALSE))+(VLOOKUP(A61,'4.GO-TES'!$A$13:$C$77,3,FALSE))</f>
        <v>0</v>
      </c>
      <c r="D61" s="71"/>
      <c r="E61" s="71"/>
      <c r="F61" s="312">
        <f t="shared" si="2"/>
        <v>0</v>
      </c>
    </row>
    <row r="62" spans="1:6" x14ac:dyDescent="0.2">
      <c r="A62" s="332">
        <v>33903</v>
      </c>
      <c r="B62" s="307" t="s">
        <v>164</v>
      </c>
      <c r="C62" s="312">
        <f>(VLOOKUP(A62,'4 GO-NUM'!$A$13:$C$77,3,FALSE))+(VLOOKUP(A62,'4.GO-TES'!$A$13:$C$77,3,FALSE))</f>
        <v>295640109.81999999</v>
      </c>
      <c r="D62" s="71"/>
      <c r="E62" s="71"/>
      <c r="F62" s="312">
        <f t="shared" si="2"/>
        <v>295640109.81999999</v>
      </c>
    </row>
    <row r="63" spans="1:6" x14ac:dyDescent="0.2">
      <c r="A63" s="307">
        <v>34501</v>
      </c>
      <c r="B63" s="307" t="s">
        <v>61</v>
      </c>
      <c r="C63" s="312">
        <f>(VLOOKUP(A63,'4 GO-NUM'!$A$13:$C$77,3,FALSE))+(VLOOKUP(A63,'4.GO-TES'!$A$13:$C$77,3,FALSE))</f>
        <v>0</v>
      </c>
      <c r="D63" s="71"/>
      <c r="E63" s="71"/>
      <c r="F63" s="312">
        <f t="shared" si="2"/>
        <v>0</v>
      </c>
    </row>
    <row r="64" spans="1:6" x14ac:dyDescent="0.2">
      <c r="A64" s="307">
        <v>35102</v>
      </c>
      <c r="B64" s="307" t="s">
        <v>179</v>
      </c>
      <c r="C64" s="312">
        <f>(VLOOKUP(A64,'4 GO-NUM'!$A$13:$C$77,3,FALSE))+(VLOOKUP(A64,'4.GO-TES'!$A$13:$C$77,3,FALSE))</f>
        <v>0</v>
      </c>
      <c r="D64" s="71"/>
      <c r="E64" s="71"/>
      <c r="F64" s="312">
        <f t="shared" si="2"/>
        <v>0</v>
      </c>
    </row>
    <row r="65" spans="1:6" x14ac:dyDescent="0.2">
      <c r="A65" s="307">
        <v>35201</v>
      </c>
      <c r="B65" s="307" t="s">
        <v>63</v>
      </c>
      <c r="C65" s="312">
        <f>(VLOOKUP(A65,'4 GO-NUM'!$A$13:$C$77,3,FALSE))+(VLOOKUP(A65,'4.GO-TES'!$A$13:$C$77,3,FALSE))</f>
        <v>0</v>
      </c>
      <c r="D65" s="71"/>
      <c r="E65" s="71"/>
      <c r="F65" s="312">
        <f t="shared" si="2"/>
        <v>0</v>
      </c>
    </row>
    <row r="66" spans="1:6" x14ac:dyDescent="0.2">
      <c r="A66" s="307">
        <v>35301</v>
      </c>
      <c r="B66" s="307" t="s">
        <v>24</v>
      </c>
      <c r="C66" s="312">
        <f>(VLOOKUP(A66,'4 GO-NUM'!$A$13:$C$77,3,FALSE))+(VLOOKUP(A66,'4.GO-TES'!$A$13:$C$77,3,FALSE))</f>
        <v>0</v>
      </c>
      <c r="D66" s="71"/>
      <c r="E66" s="71"/>
      <c r="F66" s="312">
        <f t="shared" si="2"/>
        <v>0</v>
      </c>
    </row>
    <row r="67" spans="1:6" x14ac:dyDescent="0.2">
      <c r="A67" s="307">
        <v>35401</v>
      </c>
      <c r="B67" s="307" t="s">
        <v>36</v>
      </c>
      <c r="C67" s="312">
        <f>(VLOOKUP(A67,'4 GO-NUM'!$A$13:$C$77,3,FALSE))+(VLOOKUP(A67,'4.GO-TES'!$A$13:$C$77,3,FALSE))</f>
        <v>232875906.03</v>
      </c>
      <c r="D67" s="71"/>
      <c r="E67" s="71"/>
      <c r="F67" s="312">
        <f t="shared" si="2"/>
        <v>232875906.03</v>
      </c>
    </row>
    <row r="68" spans="1:6" x14ac:dyDescent="0.2">
      <c r="A68" s="307">
        <v>35501</v>
      </c>
      <c r="B68" s="307" t="s">
        <v>37</v>
      </c>
      <c r="C68" s="312">
        <f>(VLOOKUP(A68,'4 GO-NUM'!$A$13:$C$77,3,FALSE))+(VLOOKUP(A68,'4.GO-TES'!$A$13:$C$77,3,FALSE))</f>
        <v>0</v>
      </c>
      <c r="D68" s="71"/>
      <c r="E68" s="71"/>
      <c r="F68" s="312">
        <f t="shared" si="2"/>
        <v>0</v>
      </c>
    </row>
    <row r="69" spans="1:6" x14ac:dyDescent="0.2">
      <c r="A69" s="307">
        <v>35701</v>
      </c>
      <c r="B69" s="307" t="s">
        <v>25</v>
      </c>
      <c r="C69" s="312">
        <f>(VLOOKUP(A69,'4 GO-NUM'!$A$13:$C$77,3,FALSE))+(VLOOKUP(A69,'4.GO-TES'!$A$13:$C$77,3,FALSE))</f>
        <v>20646466.16</v>
      </c>
      <c r="D69" s="71"/>
      <c r="E69" s="71"/>
      <c r="F69" s="312">
        <f t="shared" si="2"/>
        <v>20646466.16</v>
      </c>
    </row>
    <row r="70" spans="1:6" x14ac:dyDescent="0.2">
      <c r="A70" s="307">
        <v>35801</v>
      </c>
      <c r="B70" s="307" t="s">
        <v>64</v>
      </c>
      <c r="C70" s="312">
        <f>(VLOOKUP(A70,'4 GO-NUM'!$A$13:$C$77,3,FALSE))+(VLOOKUP(A70,'4.GO-TES'!$A$13:$C$77,3,FALSE))</f>
        <v>156965345.21000001</v>
      </c>
      <c r="D70" s="71"/>
      <c r="E70" s="71"/>
      <c r="F70" s="312">
        <f t="shared" si="2"/>
        <v>156965345.21000001</v>
      </c>
    </row>
    <row r="71" spans="1:6" x14ac:dyDescent="0.2">
      <c r="A71" s="310">
        <v>35901</v>
      </c>
      <c r="B71" s="310" t="s">
        <v>69</v>
      </c>
      <c r="C71" s="314">
        <f>(VLOOKUP(A71,'4 GO-NUM'!$A$13:$C$77,3,FALSE))+(VLOOKUP(A71,'4.GO-TES'!$A$13:$C$77,3,FALSE))</f>
        <v>0</v>
      </c>
      <c r="D71" s="188"/>
      <c r="E71" s="188"/>
      <c r="F71" s="314">
        <f t="shared" si="2"/>
        <v>0</v>
      </c>
    </row>
    <row r="72" spans="1:6" x14ac:dyDescent="0.2">
      <c r="A72" s="904" t="s">
        <v>12</v>
      </c>
      <c r="B72" s="904"/>
      <c r="C72" s="472">
        <f>SUM(C44:C71)</f>
        <v>806620363.50999999</v>
      </c>
      <c r="D72" s="472">
        <f>SUM(D44:D71)</f>
        <v>0</v>
      </c>
      <c r="E72" s="472">
        <f>SUM(E44:E71)</f>
        <v>0</v>
      </c>
      <c r="F72" s="472">
        <f>SUM(F44:F71)</f>
        <v>806620363.50999999</v>
      </c>
    </row>
    <row r="73" spans="1:6" s="10" customFormat="1" x14ac:dyDescent="0.2">
      <c r="A73" s="910" t="s">
        <v>243</v>
      </c>
      <c r="B73" s="910"/>
      <c r="C73" s="910"/>
      <c r="D73" s="910"/>
      <c r="E73" s="910"/>
      <c r="F73" s="910"/>
    </row>
    <row r="74" spans="1:6" x14ac:dyDescent="0.2">
      <c r="A74" s="307">
        <v>53101</v>
      </c>
      <c r="B74" s="307" t="s">
        <v>27</v>
      </c>
      <c r="C74" s="312">
        <f>(VLOOKUP(A74,'4 GO-NUM'!$A$13:$C$77,3,FALSE))+(VLOOKUP(A74,'4.GO-TES'!$A$13:$C$77,3,FALSE))</f>
        <v>0</v>
      </c>
      <c r="D74" s="71"/>
      <c r="E74" s="71"/>
      <c r="F74" s="312">
        <f t="shared" ref="F74:F75" si="3">C74-D74-E74</f>
        <v>0</v>
      </c>
    </row>
    <row r="75" spans="1:6" x14ac:dyDescent="0.2">
      <c r="A75" s="310">
        <v>53201</v>
      </c>
      <c r="B75" s="310" t="s">
        <v>28</v>
      </c>
      <c r="C75" s="314">
        <f>(VLOOKUP(A75,'4 GO-NUM'!$A$13:$C$77,3,FALSE))+(VLOOKUP(A75,'4.GO-TES'!$A$13:$C$77,3,FALSE))</f>
        <v>0</v>
      </c>
      <c r="D75" s="188"/>
      <c r="E75" s="188"/>
      <c r="F75" s="314">
        <f t="shared" si="3"/>
        <v>0</v>
      </c>
    </row>
    <row r="76" spans="1:6" x14ac:dyDescent="0.2">
      <c r="A76" s="904" t="s">
        <v>12</v>
      </c>
      <c r="B76" s="904"/>
      <c r="C76" s="472">
        <f>SUM(C74:C75)</f>
        <v>0</v>
      </c>
      <c r="D76" s="472">
        <f t="shared" ref="D76:F76" si="4">SUM(D74:D75)</f>
        <v>0</v>
      </c>
      <c r="E76" s="472">
        <f t="shared" si="4"/>
        <v>0</v>
      </c>
      <c r="F76" s="472">
        <f t="shared" si="4"/>
        <v>0</v>
      </c>
    </row>
    <row r="77" spans="1:6" x14ac:dyDescent="0.2">
      <c r="A77" s="910" t="s">
        <v>244</v>
      </c>
      <c r="B77" s="910"/>
      <c r="C77" s="910"/>
      <c r="D77" s="910"/>
      <c r="E77" s="910"/>
      <c r="F77" s="910"/>
    </row>
    <row r="78" spans="1:6" x14ac:dyDescent="0.2">
      <c r="A78" s="307">
        <v>62202</v>
      </c>
      <c r="B78" s="307" t="s">
        <v>65</v>
      </c>
      <c r="C78" s="312">
        <f>(VLOOKUP(A78,'4 GO-NUM'!$A$13:$C$77,3,FALSE))+(VLOOKUP(A78,'4.GO-TES'!$A$13:$C$77,3,FALSE))</f>
        <v>0</v>
      </c>
      <c r="D78" s="71"/>
      <c r="E78" s="71"/>
      <c r="F78" s="312">
        <f t="shared" ref="F78:F79" si="5">C78-D78-E78</f>
        <v>0</v>
      </c>
    </row>
    <row r="79" spans="1:6" x14ac:dyDescent="0.2">
      <c r="A79" s="310">
        <v>62302</v>
      </c>
      <c r="B79" s="310" t="s">
        <v>66</v>
      </c>
      <c r="C79" s="314">
        <f>(VLOOKUP(A79,'4 GO-NUM'!$A$13:$C$77,3,FALSE))+(VLOOKUP(A79,'4.GO-TES'!$A$13:$C$77,3,FALSE))</f>
        <v>0</v>
      </c>
      <c r="D79" s="188"/>
      <c r="E79" s="188"/>
      <c r="F79" s="314">
        <f t="shared" si="5"/>
        <v>0</v>
      </c>
    </row>
    <row r="80" spans="1:6" x14ac:dyDescent="0.2">
      <c r="A80" s="904" t="s">
        <v>12</v>
      </c>
      <c r="B80" s="904"/>
      <c r="C80" s="472">
        <f>SUM(C78:C79)</f>
        <v>0</v>
      </c>
      <c r="D80" s="472">
        <f>SUM(D78:D79)</f>
        <v>0</v>
      </c>
      <c r="E80" s="472">
        <f t="shared" ref="E80:F80" si="6">SUM(E78:E79)</f>
        <v>0</v>
      </c>
      <c r="F80" s="472">
        <f t="shared" si="6"/>
        <v>0</v>
      </c>
    </row>
    <row r="81" spans="1:6" x14ac:dyDescent="0.2">
      <c r="A81" s="904" t="s">
        <v>0</v>
      </c>
      <c r="B81" s="904"/>
      <c r="C81" s="472">
        <f>C42+C72+C76+C80</f>
        <v>895628977.60000002</v>
      </c>
      <c r="D81" s="472">
        <f>D42+D72+D76+D80</f>
        <v>0</v>
      </c>
      <c r="E81" s="472">
        <f>E42+E72+E76+E80</f>
        <v>0</v>
      </c>
      <c r="F81" s="472">
        <f>F42+F72+F76+F80</f>
        <v>895628977.60000002</v>
      </c>
    </row>
    <row r="82" spans="1:6" ht="24" customHeight="1" x14ac:dyDescent="0.2">
      <c r="A82" s="932" t="s">
        <v>323</v>
      </c>
      <c r="B82" s="932"/>
      <c r="C82" s="932"/>
      <c r="D82" s="932"/>
      <c r="E82" s="932"/>
      <c r="F82" s="932"/>
    </row>
    <row r="83" spans="1:6" x14ac:dyDescent="0.2">
      <c r="A83" s="203" t="s">
        <v>263</v>
      </c>
      <c r="B83" s="333"/>
      <c r="C83" s="334"/>
      <c r="D83" s="333"/>
      <c r="E83" s="333"/>
      <c r="F83" s="333"/>
    </row>
    <row r="84" spans="1:6" x14ac:dyDescent="0.2">
      <c r="A84" s="203" t="s">
        <v>264</v>
      </c>
      <c r="B84" s="153"/>
      <c r="C84" s="153"/>
      <c r="D84" s="153"/>
      <c r="E84" s="153"/>
      <c r="F84" s="153"/>
    </row>
    <row r="85" spans="1:6" x14ac:dyDescent="0.2">
      <c r="A85" s="153"/>
      <c r="B85" s="153"/>
      <c r="C85" s="153"/>
      <c r="D85" s="153"/>
      <c r="E85" s="153"/>
      <c r="F85" s="153"/>
    </row>
    <row r="86" spans="1:6" x14ac:dyDescent="0.2">
      <c r="A86" s="153"/>
      <c r="B86" s="153"/>
      <c r="C86" s="153"/>
      <c r="D86" s="153"/>
      <c r="E86" s="153"/>
      <c r="F86" s="153"/>
    </row>
    <row r="87" spans="1:6" ht="44.45" customHeight="1" thickBot="1" x14ac:dyDescent="0.25">
      <c r="A87" s="153"/>
      <c r="B87" s="316"/>
      <c r="C87" s="153"/>
      <c r="D87" s="930"/>
      <c r="E87" s="930"/>
      <c r="F87" s="153"/>
    </row>
    <row r="88" spans="1:6" x14ac:dyDescent="0.2">
      <c r="A88" s="153"/>
      <c r="B88" s="922" t="str">
        <f>+Detalle!$K$5</f>
        <v>José Antonio Martínez García</v>
      </c>
      <c r="C88" s="153"/>
      <c r="D88" s="922" t="str">
        <f>Detalle!$K$7</f>
        <v>Óscar Mario Fuentes Rojas</v>
      </c>
      <c r="E88" s="922"/>
      <c r="F88" s="153"/>
    </row>
    <row r="89" spans="1:6" x14ac:dyDescent="0.2">
      <c r="A89" s="153"/>
      <c r="B89" s="922"/>
      <c r="C89" s="153"/>
      <c r="D89" s="922"/>
      <c r="E89" s="922"/>
      <c r="F89" s="153"/>
    </row>
    <row r="90" spans="1:6" ht="20.25" customHeight="1" x14ac:dyDescent="0.2">
      <c r="A90" s="153"/>
      <c r="B90" s="923" t="str">
        <f>+Detalle!$K$6</f>
        <v>Secretario de Salud y Director General de los Servicios de Salud del Estado de Puebla</v>
      </c>
      <c r="C90" s="153"/>
      <c r="D90" s="923" t="str">
        <f>Detalle!$K$8</f>
        <v>Titular de la Unidad de Administración y Finanzas de la Secretaría de Salud y Coordinador de Planeación y Evaluación de los Servicios de Salud del Estado de Puebla</v>
      </c>
      <c r="E90" s="923"/>
      <c r="F90" s="153"/>
    </row>
    <row r="91" spans="1:6" ht="20.25" customHeight="1" x14ac:dyDescent="0.2">
      <c r="A91" s="153"/>
      <c r="B91" s="923"/>
      <c r="C91" s="96"/>
      <c r="D91" s="923"/>
      <c r="E91" s="923"/>
      <c r="F91" s="153"/>
    </row>
  </sheetData>
  <sheetProtection algorithmName="SHA-512" hashValue="TKnvZVDviCgNSOhRj90JC6ZPI8Mq/xqQAN1k67rGwRkxtn8GcJtiDcEr+2z5WHQVn6qA/gJBurf51uqQmqF6YA==" saltValue="Mo24lqGKgggBTCH1hMskXQ==" spinCount="100000" sheet="1" formatCells="0" formatColumns="0" formatRows="0"/>
  <customSheetViews>
    <customSheetView guid="{F1D24DD1-585A-4954-8468-251718BBBD97}" scale="115" showGridLines="0" fitToPage="1">
      <pane ySplit="13" topLeftCell="A47" activePane="bottomLeft" state="frozen"/>
      <selection pane="bottomLeft" activeCell="C93" sqref="C93"/>
      <pageMargins left="0.39370078740157483" right="0.39370078740157483" top="0.59055118110236227" bottom="0.59055118110236227" header="0.51181102362204722" footer="0.31496062992125984"/>
      <printOptions horizontalCentered="1"/>
      <pageSetup scale="93" fitToHeight="3" orientation="landscape" r:id="rId1"/>
      <headerFooter alignWithMargins="0">
        <oddFooter>&amp;L&amp;10&amp;A&amp;R&amp;10&amp;P de &amp;N</oddFooter>
      </headerFooter>
    </customSheetView>
  </customSheetViews>
  <mergeCells count="24">
    <mergeCell ref="A3:D4"/>
    <mergeCell ref="A11:B11"/>
    <mergeCell ref="D90:E91"/>
    <mergeCell ref="B90:B91"/>
    <mergeCell ref="A82:F82"/>
    <mergeCell ref="A12:B13"/>
    <mergeCell ref="C12:F12"/>
    <mergeCell ref="A8:D9"/>
    <mergeCell ref="H1:H6"/>
    <mergeCell ref="A81:B81"/>
    <mergeCell ref="B88:B89"/>
    <mergeCell ref="D87:E87"/>
    <mergeCell ref="D88:E89"/>
    <mergeCell ref="A73:F73"/>
    <mergeCell ref="A76:B76"/>
    <mergeCell ref="A77:F77"/>
    <mergeCell ref="A80:B80"/>
    <mergeCell ref="A14:F14"/>
    <mergeCell ref="A42:B42"/>
    <mergeCell ref="A43:F43"/>
    <mergeCell ref="A72:B72"/>
    <mergeCell ref="A1:F1"/>
    <mergeCell ref="A2:F2"/>
    <mergeCell ref="C6:D6"/>
  </mergeCells>
  <printOptions horizontalCentered="1"/>
  <pageMargins left="0.39370078740157483" right="0.39370078740157483" top="0.73" bottom="0.2" header="0.51181102362204722" footer="0.16"/>
  <pageSetup scale="45" orientation="portrait" r:id="rId2"/>
  <headerFooter alignWithMargins="0">
    <oddFooter>&amp;L&amp;10&amp;A&amp;R&amp;10&amp;P de &amp;N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C19C"/>
  </sheetPr>
  <dimension ref="A1:CX96"/>
  <sheetViews>
    <sheetView view="pageBreakPreview" topLeftCell="E15" zoomScaleNormal="100" zoomScaleSheetLayoutView="100" workbookViewId="0">
      <selection activeCell="S42" sqref="S42"/>
    </sheetView>
  </sheetViews>
  <sheetFormatPr baseColWidth="10" defaultColWidth="11.42578125" defaultRowHeight="12.75" x14ac:dyDescent="0.2"/>
  <cols>
    <col min="1" max="1" width="1.5703125" style="2" customWidth="1"/>
    <col min="2" max="3" width="30.7109375" style="2" customWidth="1"/>
    <col min="4" max="4" width="19.140625" style="2" customWidth="1"/>
    <col min="5" max="5" width="19" style="2" customWidth="1"/>
    <col min="6" max="6" width="7.7109375" style="2" customWidth="1"/>
    <col min="7" max="7" width="19.140625" style="2" customWidth="1"/>
    <col min="8" max="8" width="7.7109375" style="2" customWidth="1"/>
    <col min="9" max="9" width="16.7109375" style="2" customWidth="1"/>
    <col min="10" max="10" width="7.7109375" style="2" customWidth="1"/>
    <col min="11" max="11" width="17.85546875" style="2" customWidth="1"/>
    <col min="12" max="12" width="7.7109375" style="2" customWidth="1"/>
    <col min="13" max="13" width="18.42578125" style="2" customWidth="1"/>
    <col min="14" max="14" width="7.7109375" style="2" customWidth="1"/>
    <col min="15" max="15" width="16.7109375" style="2" customWidth="1"/>
    <col min="16" max="16" width="7.7109375" style="2" customWidth="1"/>
    <col min="17" max="17" width="17.28515625" style="2" customWidth="1"/>
    <col min="18" max="18" width="7.7109375" style="2" customWidth="1"/>
    <col min="19" max="19" width="17.5703125" style="2" customWidth="1"/>
    <col min="20" max="20" width="7.7109375" style="2" customWidth="1"/>
    <col min="21" max="21" width="19" style="2" customWidth="1"/>
    <col min="22" max="22" width="7.7109375" style="2" customWidth="1"/>
    <col min="23" max="23" width="19" style="2" customWidth="1"/>
    <col min="24" max="24" width="7.7109375" style="2" customWidth="1"/>
    <col min="25" max="25" width="19" style="2" customWidth="1"/>
    <col min="26" max="26" width="7.7109375" style="2" customWidth="1"/>
    <col min="27" max="27" width="19" style="2" customWidth="1"/>
    <col min="28" max="28" width="7.7109375" style="2" customWidth="1"/>
    <col min="29" max="29" width="19" style="2" customWidth="1"/>
    <col min="30" max="30" width="7.7109375" style="2" customWidth="1"/>
    <col min="31" max="31" width="19" style="2" customWidth="1"/>
    <col min="32" max="32" width="7.7109375" style="2" customWidth="1"/>
    <col min="33" max="33" width="19" style="2" customWidth="1"/>
    <col min="34" max="34" width="7.7109375" style="2" customWidth="1"/>
    <col min="35" max="35" width="19" style="2" customWidth="1"/>
    <col min="36" max="36" width="7.7109375" style="2" customWidth="1"/>
    <col min="37" max="37" width="19" style="2" customWidth="1"/>
    <col min="38" max="39" width="11.42578125" style="2"/>
    <col min="40" max="40" width="44.140625" style="2" customWidth="1"/>
    <col min="41" max="41" width="30.7109375" style="2" customWidth="1"/>
    <col min="42" max="42" width="12.28515625" style="2" bestFit="1" customWidth="1"/>
    <col min="43" max="47" width="19.7109375" style="2" customWidth="1"/>
    <col min="48" max="48" width="10.85546875" style="2" bestFit="1" customWidth="1"/>
    <col min="49" max="66" width="10.85546875" style="2" customWidth="1"/>
    <col min="67" max="77" width="9.140625" style="2" customWidth="1"/>
    <col min="78" max="78" width="12.28515625" style="2" bestFit="1" customWidth="1"/>
    <col min="79" max="79" width="9.140625" style="2" customWidth="1"/>
    <col min="80" max="80" width="12.28515625" style="2" bestFit="1" customWidth="1"/>
    <col min="81" max="81" width="9.140625" style="2" customWidth="1"/>
    <col min="82" max="82" width="12.28515625" style="2" bestFit="1" customWidth="1"/>
    <col min="83" max="83" width="9.140625" style="2" customWidth="1"/>
    <col min="84" max="84" width="12.28515625" style="2" bestFit="1" customWidth="1"/>
    <col min="85" max="85" width="9.140625" style="2" customWidth="1"/>
    <col min="86" max="86" width="12.28515625" style="2" bestFit="1" customWidth="1"/>
    <col min="87" max="201" width="9.140625" style="2" customWidth="1"/>
    <col min="202" max="16384" width="11.42578125" style="2"/>
  </cols>
  <sheetData>
    <row r="1" spans="2:102" s="6" customFormat="1" x14ac:dyDescent="0.2">
      <c r="B1" s="52"/>
      <c r="C1" s="52"/>
      <c r="D1" s="53"/>
      <c r="E1" s="54"/>
      <c r="F1" s="55"/>
      <c r="G1" s="56"/>
      <c r="H1" s="55"/>
      <c r="I1" s="56"/>
      <c r="J1" s="55"/>
      <c r="K1" s="56"/>
      <c r="L1" s="55"/>
      <c r="M1" s="56"/>
      <c r="N1" s="55"/>
      <c r="O1" s="56"/>
      <c r="P1" s="55"/>
      <c r="Q1" s="56"/>
      <c r="R1" s="55"/>
      <c r="S1" s="56"/>
      <c r="T1" s="55"/>
      <c r="U1" s="56"/>
      <c r="V1" s="55"/>
      <c r="W1" s="56"/>
      <c r="X1" s="55"/>
      <c r="Y1" s="56"/>
      <c r="Z1" s="55"/>
      <c r="AA1" s="56"/>
      <c r="AB1" s="55"/>
      <c r="AC1" s="56"/>
      <c r="AD1" s="55"/>
      <c r="AE1" s="56"/>
      <c r="AF1" s="55"/>
      <c r="AG1" s="56"/>
      <c r="AH1" s="55"/>
      <c r="AI1" s="56"/>
      <c r="AJ1" s="55"/>
      <c r="AK1" s="56"/>
      <c r="AN1" s="52"/>
      <c r="AO1" s="52"/>
      <c r="AP1" s="55"/>
      <c r="AQ1" s="57"/>
      <c r="AR1" s="56"/>
      <c r="AS1" s="56"/>
      <c r="AT1" s="56"/>
      <c r="AU1" s="57"/>
      <c r="BS1" s="58"/>
      <c r="BT1" s="59"/>
      <c r="BU1" s="60"/>
      <c r="BV1" s="31"/>
      <c r="BW1" s="60"/>
      <c r="BX1" s="31"/>
      <c r="BY1" s="60"/>
      <c r="BZ1" s="31"/>
      <c r="CA1" s="60"/>
      <c r="CB1" s="31"/>
      <c r="CC1" s="60"/>
      <c r="CD1" s="31"/>
      <c r="CE1" s="60"/>
      <c r="CF1" s="31"/>
      <c r="CG1" s="60"/>
      <c r="CH1" s="31"/>
      <c r="CI1" s="60"/>
      <c r="CJ1" s="31"/>
      <c r="CK1" s="60"/>
      <c r="CL1" s="31"/>
      <c r="CM1" s="60"/>
      <c r="CN1" s="31"/>
      <c r="CO1" s="60"/>
      <c r="CP1" s="31"/>
      <c r="CQ1" s="60"/>
      <c r="CR1" s="31"/>
      <c r="CS1" s="60"/>
      <c r="CT1" s="31"/>
      <c r="CU1" s="31"/>
      <c r="CV1" s="31"/>
      <c r="CW1" s="60"/>
      <c r="CX1" s="31"/>
    </row>
    <row r="2" spans="2:102" ht="18.75" x14ac:dyDescent="0.2">
      <c r="B2" s="4" t="s">
        <v>146</v>
      </c>
      <c r="AN2" s="934" t="s">
        <v>198</v>
      </c>
      <c r="AO2" s="934"/>
      <c r="AP2" s="934"/>
      <c r="AQ2" s="934"/>
      <c r="AR2" s="934"/>
      <c r="AS2" s="934"/>
      <c r="AT2" s="934"/>
      <c r="AU2" s="934"/>
    </row>
    <row r="3" spans="2:102" ht="16.5" customHeight="1" x14ac:dyDescent="0.2">
      <c r="AN3" s="767" t="s">
        <v>336</v>
      </c>
      <c r="AO3" s="767"/>
      <c r="AP3" s="767"/>
      <c r="AQ3" s="767"/>
      <c r="AR3" s="767"/>
      <c r="AS3" s="160"/>
      <c r="AT3" s="160"/>
      <c r="AU3" s="160"/>
    </row>
    <row r="4" spans="2:102" ht="16.5" customHeight="1" x14ac:dyDescent="0.2">
      <c r="D4" s="55"/>
      <c r="E4" s="56"/>
      <c r="F4" s="56"/>
      <c r="G4" s="56"/>
      <c r="H4" s="56"/>
      <c r="I4" s="56"/>
      <c r="AN4" s="767"/>
      <c r="AO4" s="767"/>
      <c r="AP4" s="767"/>
      <c r="AQ4" s="767"/>
      <c r="AR4" s="767"/>
      <c r="AS4" s="155"/>
      <c r="AT4" s="155"/>
      <c r="AU4" s="196"/>
    </row>
    <row r="5" spans="2:102" ht="22.5" customHeight="1" x14ac:dyDescent="0.2">
      <c r="B5" s="837" t="s">
        <v>330</v>
      </c>
      <c r="C5" s="837"/>
      <c r="D5" s="837"/>
      <c r="E5" s="837"/>
      <c r="F5" s="837"/>
      <c r="G5" s="837"/>
      <c r="H5" s="837"/>
      <c r="I5" s="837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N5" s="196"/>
      <c r="AO5" s="157" t="s">
        <v>7</v>
      </c>
      <c r="AP5" s="768" t="str">
        <f>+'RESUMEN AF'!D6</f>
        <v>Puebla</v>
      </c>
      <c r="AQ5" s="768"/>
      <c r="AR5" s="768"/>
      <c r="AS5" s="196"/>
      <c r="AT5" s="158" t="s">
        <v>200</v>
      </c>
      <c r="AU5" s="531">
        <f>+'RESUMEN AF'!I6</f>
        <v>2023</v>
      </c>
    </row>
    <row r="6" spans="2:102" ht="12.75" customHeight="1" x14ac:dyDescent="0.2">
      <c r="B6" s="154"/>
      <c r="C6" s="526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N6" s="503"/>
      <c r="AO6" s="536"/>
      <c r="AP6" s="536"/>
      <c r="AQ6" s="536"/>
      <c r="AR6" s="536"/>
      <c r="AS6" s="207"/>
      <c r="AT6" s="157"/>
      <c r="AU6" s="196"/>
    </row>
    <row r="7" spans="2:102" ht="38.25" customHeight="1" x14ac:dyDescent="0.2">
      <c r="B7" s="256"/>
      <c r="C7" s="196" t="s">
        <v>245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N7" s="935" t="str">
        <f>+B5</f>
        <v>4.3 Gasto de Operación - 33901 Pagos a Terceros por Servicios de Salud y 33903 Servicios Integrales (NUMERARIO)</v>
      </c>
      <c r="AO7" s="935"/>
      <c r="AP7" s="935"/>
      <c r="AQ7" s="935"/>
      <c r="AR7" s="196"/>
      <c r="AS7" s="196"/>
      <c r="AT7" s="158" t="s">
        <v>11</v>
      </c>
      <c r="AU7" s="206">
        <f>+'RESUMEN AF'!M6</f>
        <v>45078</v>
      </c>
    </row>
    <row r="8" spans="2:102" ht="15.75" x14ac:dyDescent="0.2">
      <c r="B8" s="236"/>
      <c r="C8" s="196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N8" s="530"/>
      <c r="AO8" s="530"/>
      <c r="AP8" s="530"/>
      <c r="AQ8" s="530"/>
      <c r="AR8" s="196"/>
      <c r="AS8" s="196"/>
      <c r="AT8" s="158"/>
      <c r="AU8" s="346"/>
    </row>
    <row r="9" spans="2:102" ht="12.75" customHeight="1" x14ac:dyDescent="0.2">
      <c r="B9" s="339" t="s">
        <v>334</v>
      </c>
      <c r="C9" s="527"/>
      <c r="D9" s="340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N9" s="155" t="s">
        <v>334</v>
      </c>
      <c r="AO9" s="505"/>
      <c r="AP9" s="505"/>
      <c r="AQ9" s="505"/>
      <c r="AR9" s="505"/>
      <c r="AS9" s="505"/>
      <c r="AT9" s="505"/>
      <c r="AU9" s="196"/>
    </row>
    <row r="10" spans="2:102" ht="12.75" customHeight="1" x14ac:dyDescent="0.2">
      <c r="B10" s="153"/>
      <c r="C10" s="162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N10" s="196"/>
      <c r="AO10" s="505"/>
      <c r="AP10" s="505"/>
      <c r="AQ10" s="505"/>
      <c r="AR10" s="505"/>
      <c r="AS10" s="505"/>
      <c r="AT10" s="505"/>
      <c r="AU10" s="196"/>
    </row>
    <row r="11" spans="2:102" ht="15" customHeight="1" x14ac:dyDescent="0.2">
      <c r="B11" s="843" t="s">
        <v>10</v>
      </c>
      <c r="C11" s="843" t="s">
        <v>9</v>
      </c>
      <c r="D11" s="813" t="s">
        <v>4</v>
      </c>
      <c r="E11" s="813" t="s">
        <v>2</v>
      </c>
      <c r="F11" s="936">
        <v>44927</v>
      </c>
      <c r="G11" s="936"/>
      <c r="H11" s="936">
        <v>44958</v>
      </c>
      <c r="I11" s="936"/>
      <c r="J11" s="936">
        <v>44986</v>
      </c>
      <c r="K11" s="936"/>
      <c r="L11" s="936">
        <v>45017</v>
      </c>
      <c r="M11" s="936"/>
      <c r="N11" s="936">
        <v>45047</v>
      </c>
      <c r="O11" s="936"/>
      <c r="P11" s="936">
        <v>45078</v>
      </c>
      <c r="Q11" s="936"/>
      <c r="R11" s="936">
        <v>45108</v>
      </c>
      <c r="S11" s="936"/>
      <c r="T11" s="936">
        <v>45139</v>
      </c>
      <c r="U11" s="936"/>
      <c r="V11" s="936">
        <v>45170</v>
      </c>
      <c r="W11" s="936"/>
      <c r="X11" s="936">
        <v>45200</v>
      </c>
      <c r="Y11" s="936"/>
      <c r="Z11" s="936">
        <v>45231</v>
      </c>
      <c r="AA11" s="936"/>
      <c r="AB11" s="936">
        <v>45261</v>
      </c>
      <c r="AC11" s="936"/>
      <c r="AD11" s="936">
        <v>45292</v>
      </c>
      <c r="AE11" s="936"/>
      <c r="AF11" s="936">
        <v>45323</v>
      </c>
      <c r="AG11" s="936"/>
      <c r="AH11" s="936">
        <v>45352</v>
      </c>
      <c r="AI11" s="936"/>
      <c r="AJ11" s="936">
        <v>45383</v>
      </c>
      <c r="AK11" s="936"/>
      <c r="AL11" s="35"/>
      <c r="AN11" s="843" t="s">
        <v>10</v>
      </c>
      <c r="AO11" s="843" t="s">
        <v>9</v>
      </c>
      <c r="AP11" s="843" t="s">
        <v>8</v>
      </c>
      <c r="AQ11" s="843" t="s">
        <v>5</v>
      </c>
      <c r="AR11" s="843"/>
      <c r="AS11" s="843"/>
      <c r="AT11" s="843"/>
      <c r="AU11" s="843"/>
    </row>
    <row r="12" spans="2:102" ht="15" customHeight="1" x14ac:dyDescent="0.2">
      <c r="B12" s="843"/>
      <c r="C12" s="843"/>
      <c r="D12" s="813"/>
      <c r="E12" s="813"/>
      <c r="F12" s="937" t="s">
        <v>83</v>
      </c>
      <c r="G12" s="937" t="s">
        <v>18</v>
      </c>
      <c r="H12" s="937" t="s">
        <v>83</v>
      </c>
      <c r="I12" s="937" t="s">
        <v>18</v>
      </c>
      <c r="J12" s="937" t="s">
        <v>83</v>
      </c>
      <c r="K12" s="937" t="s">
        <v>18</v>
      </c>
      <c r="L12" s="937" t="s">
        <v>83</v>
      </c>
      <c r="M12" s="937" t="s">
        <v>18</v>
      </c>
      <c r="N12" s="937" t="s">
        <v>83</v>
      </c>
      <c r="O12" s="937" t="s">
        <v>18</v>
      </c>
      <c r="P12" s="937" t="s">
        <v>83</v>
      </c>
      <c r="Q12" s="937" t="s">
        <v>18</v>
      </c>
      <c r="R12" s="937" t="s">
        <v>83</v>
      </c>
      <c r="S12" s="937" t="s">
        <v>18</v>
      </c>
      <c r="T12" s="937" t="s">
        <v>83</v>
      </c>
      <c r="U12" s="937" t="s">
        <v>18</v>
      </c>
      <c r="V12" s="937" t="s">
        <v>83</v>
      </c>
      <c r="W12" s="937" t="s">
        <v>18</v>
      </c>
      <c r="X12" s="937" t="s">
        <v>83</v>
      </c>
      <c r="Y12" s="937" t="s">
        <v>18</v>
      </c>
      <c r="Z12" s="937" t="s">
        <v>83</v>
      </c>
      <c r="AA12" s="937" t="s">
        <v>18</v>
      </c>
      <c r="AB12" s="937" t="s">
        <v>83</v>
      </c>
      <c r="AC12" s="937" t="s">
        <v>18</v>
      </c>
      <c r="AD12" s="937" t="s">
        <v>83</v>
      </c>
      <c r="AE12" s="937" t="s">
        <v>18</v>
      </c>
      <c r="AF12" s="937" t="s">
        <v>83</v>
      </c>
      <c r="AG12" s="937" t="s">
        <v>18</v>
      </c>
      <c r="AH12" s="937" t="s">
        <v>83</v>
      </c>
      <c r="AI12" s="937" t="s">
        <v>18</v>
      </c>
      <c r="AJ12" s="937" t="s">
        <v>83</v>
      </c>
      <c r="AK12" s="937" t="s">
        <v>18</v>
      </c>
      <c r="AL12" s="61"/>
      <c r="AN12" s="843"/>
      <c r="AO12" s="843"/>
      <c r="AP12" s="843"/>
      <c r="AQ12" s="843" t="s">
        <v>4</v>
      </c>
      <c r="AR12" s="843" t="s">
        <v>3</v>
      </c>
      <c r="AS12" s="843" t="s">
        <v>2</v>
      </c>
      <c r="AT12" s="843" t="s">
        <v>226</v>
      </c>
      <c r="AU12" s="843" t="s">
        <v>1</v>
      </c>
      <c r="BN12" s="153"/>
      <c r="BO12" s="153"/>
      <c r="BP12" s="153"/>
      <c r="BQ12" s="153"/>
      <c r="BR12" s="153"/>
      <c r="BS12" s="939">
        <v>44927</v>
      </c>
      <c r="BT12" s="939"/>
      <c r="BU12" s="939">
        <v>44958</v>
      </c>
      <c r="BV12" s="939"/>
      <c r="BW12" s="939">
        <v>44986</v>
      </c>
      <c r="BX12" s="939"/>
      <c r="BY12" s="939">
        <v>45017</v>
      </c>
      <c r="BZ12" s="939"/>
      <c r="CA12" s="939">
        <v>45047</v>
      </c>
      <c r="CB12" s="939"/>
      <c r="CC12" s="939">
        <v>45078</v>
      </c>
      <c r="CD12" s="939"/>
      <c r="CE12" s="939">
        <v>45108</v>
      </c>
      <c r="CF12" s="939"/>
      <c r="CG12" s="939">
        <v>45139</v>
      </c>
      <c r="CH12" s="939"/>
      <c r="CI12" s="939">
        <v>45170</v>
      </c>
      <c r="CJ12" s="939"/>
      <c r="CK12" s="939">
        <v>45200</v>
      </c>
      <c r="CL12" s="939"/>
      <c r="CM12" s="939">
        <v>45231</v>
      </c>
      <c r="CN12" s="939"/>
      <c r="CO12" s="939">
        <v>45261</v>
      </c>
      <c r="CP12" s="939"/>
      <c r="CQ12" s="939">
        <v>45292</v>
      </c>
      <c r="CR12" s="939"/>
      <c r="CS12" s="939">
        <v>45323</v>
      </c>
      <c r="CT12" s="939"/>
      <c r="CU12" s="939">
        <v>45352</v>
      </c>
      <c r="CV12" s="939"/>
      <c r="CW12" s="939">
        <v>45383</v>
      </c>
      <c r="CX12" s="939"/>
    </row>
    <row r="13" spans="2:102" x14ac:dyDescent="0.2">
      <c r="B13" s="843"/>
      <c r="C13" s="843"/>
      <c r="D13" s="813"/>
      <c r="E13" s="813"/>
      <c r="F13" s="937"/>
      <c r="G13" s="937"/>
      <c r="H13" s="937"/>
      <c r="I13" s="937"/>
      <c r="J13" s="937"/>
      <c r="K13" s="937"/>
      <c r="L13" s="937"/>
      <c r="M13" s="937"/>
      <c r="N13" s="937"/>
      <c r="O13" s="937"/>
      <c r="P13" s="937"/>
      <c r="Q13" s="937"/>
      <c r="R13" s="937"/>
      <c r="S13" s="937"/>
      <c r="T13" s="937"/>
      <c r="U13" s="937"/>
      <c r="V13" s="937"/>
      <c r="W13" s="937"/>
      <c r="X13" s="937"/>
      <c r="Y13" s="937"/>
      <c r="Z13" s="937"/>
      <c r="AA13" s="937"/>
      <c r="AB13" s="937"/>
      <c r="AC13" s="937"/>
      <c r="AD13" s="937"/>
      <c r="AE13" s="937"/>
      <c r="AF13" s="937"/>
      <c r="AG13" s="937"/>
      <c r="AH13" s="937"/>
      <c r="AI13" s="937"/>
      <c r="AJ13" s="937"/>
      <c r="AK13" s="937"/>
      <c r="AL13" s="61"/>
      <c r="AN13" s="843"/>
      <c r="AO13" s="843"/>
      <c r="AP13" s="843"/>
      <c r="AQ13" s="843"/>
      <c r="AR13" s="843"/>
      <c r="AS13" s="843"/>
      <c r="AT13" s="843"/>
      <c r="AU13" s="843"/>
      <c r="BN13" s="153"/>
      <c r="BO13" s="153"/>
      <c r="BP13" s="153"/>
      <c r="BQ13" s="153"/>
      <c r="BR13" s="153"/>
      <c r="BS13" s="484" t="s">
        <v>83</v>
      </c>
      <c r="BT13" s="484" t="s">
        <v>18</v>
      </c>
      <c r="BU13" s="484" t="s">
        <v>83</v>
      </c>
      <c r="BV13" s="484" t="s">
        <v>18</v>
      </c>
      <c r="BW13" s="484" t="s">
        <v>83</v>
      </c>
      <c r="BX13" s="484" t="s">
        <v>18</v>
      </c>
      <c r="BY13" s="484" t="s">
        <v>83</v>
      </c>
      <c r="BZ13" s="484" t="s">
        <v>18</v>
      </c>
      <c r="CA13" s="484" t="s">
        <v>83</v>
      </c>
      <c r="CB13" s="484" t="s">
        <v>18</v>
      </c>
      <c r="CC13" s="484" t="s">
        <v>83</v>
      </c>
      <c r="CD13" s="484" t="s">
        <v>18</v>
      </c>
      <c r="CE13" s="484" t="s">
        <v>83</v>
      </c>
      <c r="CF13" s="484" t="s">
        <v>18</v>
      </c>
      <c r="CG13" s="484" t="s">
        <v>83</v>
      </c>
      <c r="CH13" s="484" t="s">
        <v>18</v>
      </c>
      <c r="CI13" s="484" t="s">
        <v>83</v>
      </c>
      <c r="CJ13" s="484" t="s">
        <v>18</v>
      </c>
      <c r="CK13" s="484" t="s">
        <v>83</v>
      </c>
      <c r="CL13" s="484" t="s">
        <v>18</v>
      </c>
      <c r="CM13" s="484" t="s">
        <v>83</v>
      </c>
      <c r="CN13" s="484" t="s">
        <v>18</v>
      </c>
      <c r="CO13" s="484" t="s">
        <v>83</v>
      </c>
      <c r="CP13" s="484" t="s">
        <v>18</v>
      </c>
      <c r="CQ13" s="484" t="s">
        <v>83</v>
      </c>
      <c r="CR13" s="484" t="s">
        <v>18</v>
      </c>
      <c r="CS13" s="484" t="s">
        <v>83</v>
      </c>
      <c r="CT13" s="484" t="s">
        <v>18</v>
      </c>
      <c r="CU13" s="484" t="s">
        <v>83</v>
      </c>
      <c r="CV13" s="484" t="s">
        <v>18</v>
      </c>
      <c r="CW13" s="484" t="s">
        <v>83</v>
      </c>
      <c r="CX13" s="484" t="s">
        <v>18</v>
      </c>
    </row>
    <row r="14" spans="2:102" x14ac:dyDescent="0.2">
      <c r="B14" s="944" t="s">
        <v>262</v>
      </c>
      <c r="C14" s="945"/>
      <c r="D14" s="945"/>
      <c r="E14" s="945"/>
      <c r="F14" s="945"/>
      <c r="G14" s="945"/>
      <c r="H14" s="945"/>
      <c r="I14" s="945"/>
      <c r="J14" s="945"/>
      <c r="K14" s="945"/>
      <c r="L14" s="945"/>
      <c r="M14" s="945"/>
      <c r="N14" s="945"/>
      <c r="O14" s="945"/>
      <c r="P14" s="945"/>
      <c r="Q14" s="945"/>
      <c r="R14" s="945"/>
      <c r="S14" s="945"/>
      <c r="T14" s="945"/>
      <c r="U14" s="945"/>
      <c r="V14" s="945"/>
      <c r="W14" s="945"/>
      <c r="X14" s="945"/>
      <c r="Y14" s="945"/>
      <c r="Z14" s="945"/>
      <c r="AA14" s="945"/>
      <c r="AB14" s="945"/>
      <c r="AC14" s="945"/>
      <c r="AD14" s="945"/>
      <c r="AE14" s="945"/>
      <c r="AF14" s="945"/>
      <c r="AG14" s="945"/>
      <c r="AH14" s="945"/>
      <c r="AI14" s="945"/>
      <c r="AJ14" s="945"/>
      <c r="AK14" s="945"/>
      <c r="AL14" s="61"/>
      <c r="AN14" s="846" t="str">
        <f>+B14</f>
        <v>Proveedores privados de servicios NO médicos</v>
      </c>
      <c r="AO14" s="847"/>
      <c r="AP14" s="847"/>
      <c r="AQ14" s="847"/>
      <c r="AR14" s="847"/>
      <c r="AS14" s="847"/>
      <c r="AT14" s="847"/>
      <c r="AU14" s="848"/>
      <c r="BN14" s="153"/>
      <c r="BO14" s="153"/>
      <c r="BP14" s="153"/>
      <c r="BQ14" s="153"/>
      <c r="BR14" s="153"/>
      <c r="BS14" s="938" t="s">
        <v>174</v>
      </c>
      <c r="BT14" s="938"/>
      <c r="BU14" s="938"/>
      <c r="BV14" s="938"/>
      <c r="BW14" s="938"/>
      <c r="BX14" s="938"/>
      <c r="BY14" s="938"/>
      <c r="BZ14" s="938"/>
      <c r="CA14" s="938"/>
      <c r="CB14" s="938"/>
      <c r="CC14" s="938"/>
      <c r="CD14" s="938"/>
      <c r="CE14" s="938"/>
      <c r="CF14" s="938"/>
      <c r="CG14" s="938"/>
      <c r="CH14" s="938"/>
      <c r="CI14" s="938"/>
      <c r="CJ14" s="938"/>
      <c r="CK14" s="938"/>
      <c r="CL14" s="938"/>
      <c r="CM14" s="938"/>
      <c r="CN14" s="938"/>
      <c r="CO14" s="938"/>
      <c r="CP14" s="938"/>
      <c r="CQ14" s="938"/>
      <c r="CR14" s="938"/>
      <c r="CS14" s="938"/>
      <c r="CT14" s="938"/>
      <c r="CU14" s="938"/>
      <c r="CV14" s="938"/>
      <c r="CW14" s="938"/>
      <c r="CX14" s="938"/>
    </row>
    <row r="15" spans="2:102" x14ac:dyDescent="0.2">
      <c r="B15" s="62">
        <v>0</v>
      </c>
      <c r="C15" s="63"/>
      <c r="D15" s="64"/>
      <c r="E15" s="341">
        <v>0</v>
      </c>
      <c r="F15" s="65"/>
      <c r="G15" s="49"/>
      <c r="H15" s="65"/>
      <c r="I15" s="49"/>
      <c r="J15" s="65"/>
      <c r="K15" s="49"/>
      <c r="L15" s="65"/>
      <c r="M15" s="49"/>
      <c r="N15" s="65"/>
      <c r="O15" s="49"/>
      <c r="P15" s="65"/>
      <c r="Q15" s="49"/>
      <c r="R15" s="65"/>
      <c r="S15" s="49"/>
      <c r="T15" s="65"/>
      <c r="U15" s="49"/>
      <c r="V15" s="65"/>
      <c r="W15" s="49"/>
      <c r="X15" s="65"/>
      <c r="Y15" s="49"/>
      <c r="Z15" s="65"/>
      <c r="AA15" s="49"/>
      <c r="AB15" s="65"/>
      <c r="AC15" s="49"/>
      <c r="AD15" s="65"/>
      <c r="AE15" s="49"/>
      <c r="AF15" s="65"/>
      <c r="AG15" s="49"/>
      <c r="AH15" s="65"/>
      <c r="AI15" s="49"/>
      <c r="AJ15" s="65"/>
      <c r="AK15" s="49"/>
      <c r="AN15" s="602">
        <f>$B15</f>
        <v>0</v>
      </c>
      <c r="AO15" s="602">
        <f>$C15</f>
        <v>0</v>
      </c>
      <c r="AP15" s="609">
        <f>IF($AQ15=$D15,VLOOKUP($AN15,$B15:$CX15,VLOOKUP($AU$7,$BO$33:$BQ$49,2,0),0),0)</f>
        <v>0</v>
      </c>
      <c r="AQ15" s="610">
        <f>$D15</f>
        <v>0</v>
      </c>
      <c r="AR15" s="304">
        <f>IF($AQ15=$D15,VLOOKUP($AN15,$B15:$CX15,VLOOKUP($AU$7,$BO$33:$BQ$49,2,0)+1,0),0)</f>
        <v>0</v>
      </c>
      <c r="AS15" s="304">
        <f>IF($AQ15=$D15,VLOOKUP($AN15,$B15:$CX15,VLOOKUP($AU$7,$BO$33:$BQ$49,3,0),0),0)</f>
        <v>0</v>
      </c>
      <c r="AT15" s="304">
        <v>0</v>
      </c>
      <c r="AU15" s="610">
        <f>AQ15-AS15-AT15</f>
        <v>0</v>
      </c>
      <c r="BN15" s="153"/>
      <c r="BO15" s="153"/>
      <c r="BP15" s="153"/>
      <c r="BQ15" s="153"/>
      <c r="BR15" s="153"/>
      <c r="BS15" s="335">
        <f>F15</f>
        <v>0</v>
      </c>
      <c r="BT15" s="336">
        <f>G15</f>
        <v>0</v>
      </c>
      <c r="BU15" s="337">
        <f t="shared" ref="BU15:CJ16" si="0">H15+BS15</f>
        <v>0</v>
      </c>
      <c r="BV15" s="338">
        <f t="shared" si="0"/>
        <v>0</v>
      </c>
      <c r="BW15" s="337">
        <f t="shared" si="0"/>
        <v>0</v>
      </c>
      <c r="BX15" s="338">
        <f t="shared" si="0"/>
        <v>0</v>
      </c>
      <c r="BY15" s="337">
        <f t="shared" si="0"/>
        <v>0</v>
      </c>
      <c r="BZ15" s="338">
        <f t="shared" si="0"/>
        <v>0</v>
      </c>
      <c r="CA15" s="337">
        <f t="shared" si="0"/>
        <v>0</v>
      </c>
      <c r="CB15" s="338">
        <f t="shared" si="0"/>
        <v>0</v>
      </c>
      <c r="CC15" s="337">
        <f t="shared" si="0"/>
        <v>0</v>
      </c>
      <c r="CD15" s="338">
        <f t="shared" si="0"/>
        <v>0</v>
      </c>
      <c r="CE15" s="337">
        <f t="shared" si="0"/>
        <v>0</v>
      </c>
      <c r="CF15" s="338">
        <f t="shared" si="0"/>
        <v>0</v>
      </c>
      <c r="CG15" s="337">
        <f t="shared" si="0"/>
        <v>0</v>
      </c>
      <c r="CH15" s="338">
        <f t="shared" si="0"/>
        <v>0</v>
      </c>
      <c r="CI15" s="337">
        <f t="shared" si="0"/>
        <v>0</v>
      </c>
      <c r="CJ15" s="338">
        <f t="shared" si="0"/>
        <v>0</v>
      </c>
      <c r="CK15" s="337">
        <f t="shared" ref="CE15:CT16" si="1">X15+CI15</f>
        <v>0</v>
      </c>
      <c r="CL15" s="338">
        <f t="shared" si="1"/>
        <v>0</v>
      </c>
      <c r="CM15" s="337">
        <f t="shared" si="1"/>
        <v>0</v>
      </c>
      <c r="CN15" s="338">
        <f t="shared" si="1"/>
        <v>0</v>
      </c>
      <c r="CO15" s="337">
        <f t="shared" si="1"/>
        <v>0</v>
      </c>
      <c r="CP15" s="338">
        <f t="shared" si="1"/>
        <v>0</v>
      </c>
      <c r="CQ15" s="337">
        <f t="shared" si="1"/>
        <v>0</v>
      </c>
      <c r="CR15" s="338">
        <f t="shared" si="1"/>
        <v>0</v>
      </c>
      <c r="CS15" s="337">
        <f t="shared" si="1"/>
        <v>0</v>
      </c>
      <c r="CT15" s="338">
        <f t="shared" si="1"/>
        <v>0</v>
      </c>
      <c r="CU15" s="337">
        <f t="shared" ref="CU15:CV16" si="2">AJ15+CS15</f>
        <v>0</v>
      </c>
      <c r="CV15" s="338">
        <f t="shared" si="2"/>
        <v>0</v>
      </c>
      <c r="CW15" s="337">
        <f>AJ15+CS15</f>
        <v>0</v>
      </c>
      <c r="CX15" s="338">
        <f>AK15+CT15</f>
        <v>0</v>
      </c>
    </row>
    <row r="16" spans="2:102" x14ac:dyDescent="0.2">
      <c r="B16" s="70">
        <v>0</v>
      </c>
      <c r="C16" s="66"/>
      <c r="D16" s="67"/>
      <c r="E16" s="342">
        <v>0</v>
      </c>
      <c r="F16" s="68"/>
      <c r="G16" s="69"/>
      <c r="H16" s="68"/>
      <c r="I16" s="69"/>
      <c r="J16" s="68"/>
      <c r="K16" s="69"/>
      <c r="L16" s="68"/>
      <c r="M16" s="69"/>
      <c r="N16" s="68"/>
      <c r="O16" s="69"/>
      <c r="P16" s="68"/>
      <c r="Q16" s="69"/>
      <c r="R16" s="68"/>
      <c r="S16" s="69"/>
      <c r="T16" s="68"/>
      <c r="U16" s="69"/>
      <c r="V16" s="68"/>
      <c r="W16" s="69"/>
      <c r="X16" s="68"/>
      <c r="Y16" s="69"/>
      <c r="Z16" s="68"/>
      <c r="AA16" s="69"/>
      <c r="AB16" s="68"/>
      <c r="AC16" s="69"/>
      <c r="AD16" s="68"/>
      <c r="AE16" s="69"/>
      <c r="AF16" s="68"/>
      <c r="AG16" s="69"/>
      <c r="AH16" s="68"/>
      <c r="AI16" s="69"/>
      <c r="AJ16" s="68"/>
      <c r="AK16" s="69"/>
      <c r="AN16" s="605">
        <f>$B16</f>
        <v>0</v>
      </c>
      <c r="AO16" s="605">
        <f>$C16</f>
        <v>0</v>
      </c>
      <c r="AP16" s="611">
        <f>IF($AQ16=$D16,VLOOKUP($AN16,$B16:$CX16,VLOOKUP($AU$7,$BO$33:$BQ$49,2,0),0),0)</f>
        <v>0</v>
      </c>
      <c r="AQ16" s="612">
        <f>$D16</f>
        <v>0</v>
      </c>
      <c r="AR16" s="305">
        <f>IF($AQ16=$D16,VLOOKUP($AN16,$B16:$CX16,VLOOKUP($AU$7,$BO$33:$BQ$49,2,0)+1,0),0)</f>
        <v>0</v>
      </c>
      <c r="AS16" s="305">
        <f>IF($AQ16=$D16,VLOOKUP($AN16,$B16:$CX16,VLOOKUP($AU$7,$BO$33:$BQ$49,3,0),0),0)</f>
        <v>0</v>
      </c>
      <c r="AT16" s="305">
        <v>0</v>
      </c>
      <c r="AU16" s="612">
        <f>AQ16-AS16-AT16</f>
        <v>0</v>
      </c>
      <c r="BN16" s="153"/>
      <c r="BO16" s="153"/>
      <c r="BP16" s="153"/>
      <c r="BQ16" s="153"/>
      <c r="BR16" s="153"/>
      <c r="BS16" s="335">
        <f>F16</f>
        <v>0</v>
      </c>
      <c r="BT16" s="336">
        <f>G16</f>
        <v>0</v>
      </c>
      <c r="BU16" s="337">
        <f t="shared" si="0"/>
        <v>0</v>
      </c>
      <c r="BV16" s="338">
        <f t="shared" si="0"/>
        <v>0</v>
      </c>
      <c r="BW16" s="337">
        <f t="shared" si="0"/>
        <v>0</v>
      </c>
      <c r="BX16" s="338">
        <f t="shared" si="0"/>
        <v>0</v>
      </c>
      <c r="BY16" s="337">
        <f t="shared" si="0"/>
        <v>0</v>
      </c>
      <c r="BZ16" s="338">
        <f t="shared" si="0"/>
        <v>0</v>
      </c>
      <c r="CA16" s="337">
        <f t="shared" si="0"/>
        <v>0</v>
      </c>
      <c r="CB16" s="338">
        <f t="shared" si="0"/>
        <v>0</v>
      </c>
      <c r="CC16" s="337">
        <f t="shared" si="0"/>
        <v>0</v>
      </c>
      <c r="CD16" s="338">
        <f t="shared" si="0"/>
        <v>0</v>
      </c>
      <c r="CE16" s="337">
        <f t="shared" si="1"/>
        <v>0</v>
      </c>
      <c r="CF16" s="338">
        <f t="shared" si="1"/>
        <v>0</v>
      </c>
      <c r="CG16" s="337">
        <f t="shared" si="1"/>
        <v>0</v>
      </c>
      <c r="CH16" s="338">
        <f t="shared" si="1"/>
        <v>0</v>
      </c>
      <c r="CI16" s="337">
        <f t="shared" si="1"/>
        <v>0</v>
      </c>
      <c r="CJ16" s="338">
        <f t="shared" si="1"/>
        <v>0</v>
      </c>
      <c r="CK16" s="337">
        <f t="shared" si="1"/>
        <v>0</v>
      </c>
      <c r="CL16" s="338">
        <f t="shared" si="1"/>
        <v>0</v>
      </c>
      <c r="CM16" s="337">
        <f t="shared" si="1"/>
        <v>0</v>
      </c>
      <c r="CN16" s="338">
        <f t="shared" si="1"/>
        <v>0</v>
      </c>
      <c r="CO16" s="337">
        <f t="shared" si="1"/>
        <v>0</v>
      </c>
      <c r="CP16" s="338">
        <f t="shared" si="1"/>
        <v>0</v>
      </c>
      <c r="CQ16" s="337">
        <f t="shared" si="1"/>
        <v>0</v>
      </c>
      <c r="CR16" s="338">
        <f t="shared" si="1"/>
        <v>0</v>
      </c>
      <c r="CS16" s="337">
        <f t="shared" si="1"/>
        <v>0</v>
      </c>
      <c r="CT16" s="338">
        <f t="shared" si="1"/>
        <v>0</v>
      </c>
      <c r="CU16" s="337">
        <f t="shared" si="2"/>
        <v>0</v>
      </c>
      <c r="CV16" s="338">
        <f t="shared" si="2"/>
        <v>0</v>
      </c>
      <c r="CW16" s="337">
        <f>AJ16+CS16</f>
        <v>0</v>
      </c>
      <c r="CX16" s="338">
        <f>AK16+CT16</f>
        <v>0</v>
      </c>
    </row>
    <row r="17" spans="2:102" ht="15" x14ac:dyDescent="0.2">
      <c r="B17" s="943" t="s">
        <v>166</v>
      </c>
      <c r="C17" s="943"/>
      <c r="D17" s="479">
        <f t="shared" ref="D17:AK17" si="3">SUM(D15:D16)</f>
        <v>0</v>
      </c>
      <c r="E17" s="479">
        <f t="shared" si="3"/>
        <v>0</v>
      </c>
      <c r="F17" s="480">
        <f t="shared" si="3"/>
        <v>0</v>
      </c>
      <c r="G17" s="479">
        <f t="shared" si="3"/>
        <v>0</v>
      </c>
      <c r="H17" s="480">
        <f t="shared" si="3"/>
        <v>0</v>
      </c>
      <c r="I17" s="479">
        <f t="shared" si="3"/>
        <v>0</v>
      </c>
      <c r="J17" s="480">
        <f t="shared" si="3"/>
        <v>0</v>
      </c>
      <c r="K17" s="479">
        <f t="shared" si="3"/>
        <v>0</v>
      </c>
      <c r="L17" s="480">
        <f t="shared" si="3"/>
        <v>0</v>
      </c>
      <c r="M17" s="479">
        <f t="shared" si="3"/>
        <v>0</v>
      </c>
      <c r="N17" s="480">
        <f t="shared" si="3"/>
        <v>0</v>
      </c>
      <c r="O17" s="479">
        <f t="shared" si="3"/>
        <v>0</v>
      </c>
      <c r="P17" s="480">
        <f t="shared" si="3"/>
        <v>0</v>
      </c>
      <c r="Q17" s="479">
        <f t="shared" si="3"/>
        <v>0</v>
      </c>
      <c r="R17" s="480">
        <f t="shared" si="3"/>
        <v>0</v>
      </c>
      <c r="S17" s="479">
        <f t="shared" si="3"/>
        <v>0</v>
      </c>
      <c r="T17" s="480">
        <f t="shared" si="3"/>
        <v>0</v>
      </c>
      <c r="U17" s="479">
        <f t="shared" si="3"/>
        <v>0</v>
      </c>
      <c r="V17" s="480">
        <f t="shared" si="3"/>
        <v>0</v>
      </c>
      <c r="W17" s="479">
        <f t="shared" si="3"/>
        <v>0</v>
      </c>
      <c r="X17" s="480">
        <f t="shared" si="3"/>
        <v>0</v>
      </c>
      <c r="Y17" s="479">
        <f t="shared" si="3"/>
        <v>0</v>
      </c>
      <c r="Z17" s="480">
        <f t="shared" si="3"/>
        <v>0</v>
      </c>
      <c r="AA17" s="479">
        <f t="shared" si="3"/>
        <v>0</v>
      </c>
      <c r="AB17" s="480">
        <f t="shared" si="3"/>
        <v>0</v>
      </c>
      <c r="AC17" s="479">
        <f t="shared" si="3"/>
        <v>0</v>
      </c>
      <c r="AD17" s="480">
        <f t="shared" si="3"/>
        <v>0</v>
      </c>
      <c r="AE17" s="479">
        <f t="shared" si="3"/>
        <v>0</v>
      </c>
      <c r="AF17" s="480">
        <f t="shared" si="3"/>
        <v>0</v>
      </c>
      <c r="AG17" s="479">
        <f t="shared" si="3"/>
        <v>0</v>
      </c>
      <c r="AH17" s="480">
        <f t="shared" si="3"/>
        <v>0</v>
      </c>
      <c r="AI17" s="479">
        <f t="shared" si="3"/>
        <v>0</v>
      </c>
      <c r="AJ17" s="480">
        <f t="shared" si="3"/>
        <v>0</v>
      </c>
      <c r="AK17" s="479">
        <f t="shared" si="3"/>
        <v>0</v>
      </c>
      <c r="AN17" s="853" t="s">
        <v>166</v>
      </c>
      <c r="AO17" s="853"/>
      <c r="AP17" s="483">
        <f t="shared" ref="AP17:AU17" si="4">SUM(AP15:AP16)</f>
        <v>0</v>
      </c>
      <c r="AQ17" s="468">
        <f t="shared" si="4"/>
        <v>0</v>
      </c>
      <c r="AR17" s="468">
        <f t="shared" si="4"/>
        <v>0</v>
      </c>
      <c r="AS17" s="468">
        <f t="shared" si="4"/>
        <v>0</v>
      </c>
      <c r="AT17" s="468">
        <f t="shared" si="4"/>
        <v>0</v>
      </c>
      <c r="AU17" s="468">
        <f t="shared" si="4"/>
        <v>0</v>
      </c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153"/>
      <c r="CW17" s="153"/>
      <c r="CX17" s="153"/>
    </row>
    <row r="18" spans="2:102" x14ac:dyDescent="0.2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N18" s="196"/>
      <c r="AO18" s="196"/>
      <c r="AP18" s="196"/>
      <c r="AQ18" s="196"/>
      <c r="AR18" s="196"/>
      <c r="AS18" s="196"/>
      <c r="AT18" s="196"/>
      <c r="AU18" s="196"/>
      <c r="BN18" s="153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/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</row>
    <row r="19" spans="2:102" x14ac:dyDescent="0.2">
      <c r="B19" s="940" t="s">
        <v>253</v>
      </c>
      <c r="C19" s="941"/>
      <c r="D19" s="941"/>
      <c r="E19" s="941"/>
      <c r="F19" s="941"/>
      <c r="G19" s="941"/>
      <c r="H19" s="941"/>
      <c r="I19" s="941"/>
      <c r="J19" s="941"/>
      <c r="K19" s="941"/>
      <c r="L19" s="941"/>
      <c r="M19" s="941"/>
      <c r="N19" s="941"/>
      <c r="O19" s="941"/>
      <c r="P19" s="941"/>
      <c r="Q19" s="941"/>
      <c r="R19" s="941"/>
      <c r="S19" s="941"/>
      <c r="T19" s="941"/>
      <c r="U19" s="941"/>
      <c r="V19" s="941"/>
      <c r="W19" s="941"/>
      <c r="X19" s="941"/>
      <c r="Y19" s="941"/>
      <c r="Z19" s="941"/>
      <c r="AA19" s="941"/>
      <c r="AB19" s="941"/>
      <c r="AC19" s="941"/>
      <c r="AD19" s="941"/>
      <c r="AE19" s="941"/>
      <c r="AF19" s="941"/>
      <c r="AG19" s="941"/>
      <c r="AH19" s="941"/>
      <c r="AI19" s="941"/>
      <c r="AJ19" s="941"/>
      <c r="AK19" s="941"/>
      <c r="AL19" s="61"/>
      <c r="AN19" s="850" t="str">
        <f>+B19</f>
        <v>Institutos Nacionales de Salud, Hospitales Federales y Establecimientos de Salud Públicos</v>
      </c>
      <c r="AO19" s="851"/>
      <c r="AP19" s="851"/>
      <c r="AQ19" s="851"/>
      <c r="AR19" s="851"/>
      <c r="AS19" s="851"/>
      <c r="AT19" s="851"/>
      <c r="AU19" s="852"/>
      <c r="BN19" s="153"/>
      <c r="BO19" s="153"/>
      <c r="BP19" s="153"/>
      <c r="BQ19" s="153"/>
      <c r="BR19" s="153"/>
      <c r="BS19" s="942" t="s">
        <v>175</v>
      </c>
      <c r="BT19" s="942"/>
      <c r="BU19" s="942"/>
      <c r="BV19" s="942"/>
      <c r="BW19" s="942"/>
      <c r="BX19" s="942"/>
      <c r="BY19" s="942"/>
      <c r="BZ19" s="942"/>
      <c r="CA19" s="942"/>
      <c r="CB19" s="942"/>
      <c r="CC19" s="942"/>
      <c r="CD19" s="942"/>
      <c r="CE19" s="942"/>
      <c r="CF19" s="942"/>
      <c r="CG19" s="942"/>
      <c r="CH19" s="942"/>
      <c r="CI19" s="942"/>
      <c r="CJ19" s="942"/>
      <c r="CK19" s="942"/>
      <c r="CL19" s="942"/>
      <c r="CM19" s="942"/>
      <c r="CN19" s="942"/>
      <c r="CO19" s="942"/>
      <c r="CP19" s="942"/>
      <c r="CQ19" s="942"/>
      <c r="CR19" s="942"/>
      <c r="CS19" s="942"/>
      <c r="CT19" s="942"/>
      <c r="CU19" s="942"/>
      <c r="CV19" s="942"/>
      <c r="CW19" s="942"/>
      <c r="CX19" s="942"/>
    </row>
    <row r="20" spans="2:102" x14ac:dyDescent="0.2">
      <c r="B20" s="62">
        <v>0</v>
      </c>
      <c r="C20" s="418"/>
      <c r="D20" s="419">
        <v>0</v>
      </c>
      <c r="E20" s="341">
        <f>G20+I20+K20+M20+O20+Q20+S20+U20+W20+Y20+AA20+AC20+AE20+AG20+AI20+AK20</f>
        <v>0</v>
      </c>
      <c r="F20" s="65"/>
      <c r="G20" s="49"/>
      <c r="H20" s="65"/>
      <c r="I20" s="49"/>
      <c r="J20" s="65"/>
      <c r="K20" s="49"/>
      <c r="L20" s="65"/>
      <c r="M20" s="49"/>
      <c r="N20" s="65"/>
      <c r="O20" s="49"/>
      <c r="P20" s="65"/>
      <c r="Q20" s="49"/>
      <c r="R20" s="65"/>
      <c r="S20" s="49"/>
      <c r="T20" s="65"/>
      <c r="U20" s="49"/>
      <c r="V20" s="65"/>
      <c r="W20" s="49"/>
      <c r="X20" s="65"/>
      <c r="Y20" s="49"/>
      <c r="Z20" s="65"/>
      <c r="AA20" s="49"/>
      <c r="AB20" s="65"/>
      <c r="AC20" s="49"/>
      <c r="AD20" s="65"/>
      <c r="AE20" s="49"/>
      <c r="AF20" s="65"/>
      <c r="AG20" s="49"/>
      <c r="AH20" s="65"/>
      <c r="AI20" s="49"/>
      <c r="AJ20" s="65"/>
      <c r="AK20" s="49"/>
      <c r="AN20" s="602">
        <f>$B20</f>
        <v>0</v>
      </c>
      <c r="AO20" s="602">
        <f>$C20</f>
        <v>0</v>
      </c>
      <c r="AP20" s="609">
        <f>IF($AQ20=$D20,VLOOKUP($AN20,$B20:$CX20,VLOOKUP($AU$7,$BO$33:$BQ$49,2,0),0),0)</f>
        <v>0</v>
      </c>
      <c r="AQ20" s="610">
        <f>$D20</f>
        <v>0</v>
      </c>
      <c r="AR20" s="304">
        <f>IF($AQ20=$D20,VLOOKUP($AN20,$B20:$CX20,VLOOKUP($AU$7,$BO$33:$BQ$49,2,0)+1,0),0)</f>
        <v>0</v>
      </c>
      <c r="AS20" s="304">
        <f>IF($AQ20=$D20,VLOOKUP($AN20,$B20:$CX20,VLOOKUP($AU$7,$BO$33:$BQ$49,3,0),0),0)</f>
        <v>0</v>
      </c>
      <c r="AT20" s="304">
        <v>0</v>
      </c>
      <c r="AU20" s="610">
        <f>AQ20-AS20-AT20</f>
        <v>0</v>
      </c>
      <c r="BN20" s="153"/>
      <c r="BO20" s="153"/>
      <c r="BP20" s="153"/>
      <c r="BQ20" s="153"/>
      <c r="BR20" s="153"/>
      <c r="BS20" s="335">
        <f>F20</f>
        <v>0</v>
      </c>
      <c r="BT20" s="336">
        <f>G20</f>
        <v>0</v>
      </c>
      <c r="BU20" s="337">
        <f t="shared" ref="BU20:CJ21" si="5">H20+BS20</f>
        <v>0</v>
      </c>
      <c r="BV20" s="338">
        <f t="shared" si="5"/>
        <v>0</v>
      </c>
      <c r="BW20" s="337">
        <f t="shared" si="5"/>
        <v>0</v>
      </c>
      <c r="BX20" s="338">
        <f t="shared" si="5"/>
        <v>0</v>
      </c>
      <c r="BY20" s="337">
        <f t="shared" si="5"/>
        <v>0</v>
      </c>
      <c r="BZ20" s="338">
        <f t="shared" si="5"/>
        <v>0</v>
      </c>
      <c r="CA20" s="337">
        <f t="shared" si="5"/>
        <v>0</v>
      </c>
      <c r="CB20" s="338">
        <f t="shared" si="5"/>
        <v>0</v>
      </c>
      <c r="CC20" s="337">
        <f t="shared" si="5"/>
        <v>0</v>
      </c>
      <c r="CD20" s="338">
        <f t="shared" si="5"/>
        <v>0</v>
      </c>
      <c r="CE20" s="337">
        <f t="shared" si="5"/>
        <v>0</v>
      </c>
      <c r="CF20" s="338">
        <f t="shared" si="5"/>
        <v>0</v>
      </c>
      <c r="CG20" s="337">
        <f t="shared" si="5"/>
        <v>0</v>
      </c>
      <c r="CH20" s="338">
        <f t="shared" si="5"/>
        <v>0</v>
      </c>
      <c r="CI20" s="337">
        <f t="shared" si="5"/>
        <v>0</v>
      </c>
      <c r="CJ20" s="338">
        <f t="shared" si="5"/>
        <v>0</v>
      </c>
      <c r="CK20" s="337">
        <f t="shared" ref="CE20:CT21" si="6">X20+CI20</f>
        <v>0</v>
      </c>
      <c r="CL20" s="338">
        <f t="shared" si="6"/>
        <v>0</v>
      </c>
      <c r="CM20" s="337">
        <f t="shared" si="6"/>
        <v>0</v>
      </c>
      <c r="CN20" s="338">
        <f t="shared" si="6"/>
        <v>0</v>
      </c>
      <c r="CO20" s="337">
        <f t="shared" si="6"/>
        <v>0</v>
      </c>
      <c r="CP20" s="338">
        <f t="shared" si="6"/>
        <v>0</v>
      </c>
      <c r="CQ20" s="337">
        <f t="shared" si="6"/>
        <v>0</v>
      </c>
      <c r="CR20" s="338">
        <f t="shared" si="6"/>
        <v>0</v>
      </c>
      <c r="CS20" s="337">
        <f t="shared" si="6"/>
        <v>0</v>
      </c>
      <c r="CT20" s="338">
        <f t="shared" si="6"/>
        <v>0</v>
      </c>
      <c r="CU20" s="337">
        <f t="shared" ref="CU20:CW21" si="7">AJ20+CS20</f>
        <v>0</v>
      </c>
      <c r="CV20" s="338">
        <f t="shared" si="7"/>
        <v>0</v>
      </c>
      <c r="CW20" s="337">
        <f t="shared" si="7"/>
        <v>0</v>
      </c>
      <c r="CX20" s="338">
        <f>AK20+CT20</f>
        <v>0</v>
      </c>
    </row>
    <row r="21" spans="2:102" x14ac:dyDescent="0.2">
      <c r="B21" s="62">
        <v>0</v>
      </c>
      <c r="C21" s="418"/>
      <c r="D21" s="420">
        <v>0</v>
      </c>
      <c r="E21" s="342">
        <f>G21+I21+K21+M21+O21+Q21+S21+U21+W21+Y21+AA21+AC21+AE21+AG21+AI21+AK21</f>
        <v>0</v>
      </c>
      <c r="F21" s="68"/>
      <c r="G21" s="69"/>
      <c r="H21" s="68"/>
      <c r="I21" s="69"/>
      <c r="J21" s="68"/>
      <c r="K21" s="69"/>
      <c r="L21" s="68"/>
      <c r="M21" s="69"/>
      <c r="N21" s="68"/>
      <c r="O21" s="69"/>
      <c r="P21" s="68"/>
      <c r="Q21" s="69"/>
      <c r="R21" s="68"/>
      <c r="S21" s="69"/>
      <c r="T21" s="68"/>
      <c r="U21" s="69"/>
      <c r="V21" s="68"/>
      <c r="W21" s="69"/>
      <c r="X21" s="68"/>
      <c r="Y21" s="69"/>
      <c r="Z21" s="68"/>
      <c r="AA21" s="69"/>
      <c r="AB21" s="68"/>
      <c r="AC21" s="69"/>
      <c r="AD21" s="68"/>
      <c r="AE21" s="69"/>
      <c r="AF21" s="68"/>
      <c r="AG21" s="69"/>
      <c r="AH21" s="68"/>
      <c r="AI21" s="69"/>
      <c r="AJ21" s="68"/>
      <c r="AK21" s="69"/>
      <c r="AN21" s="605">
        <f>$B21</f>
        <v>0</v>
      </c>
      <c r="AO21" s="605">
        <f>$C21</f>
        <v>0</v>
      </c>
      <c r="AP21" s="611">
        <f>IF($AQ21=$D21,VLOOKUP($AN21,$B21:$CX21,VLOOKUP($AU$7,$BO$33:$BQ$49,2,0),0),0)</f>
        <v>0</v>
      </c>
      <c r="AQ21" s="612">
        <f>$D21</f>
        <v>0</v>
      </c>
      <c r="AR21" s="305">
        <f>IF($AQ21=$D21,VLOOKUP($AN21,$B21:$CX21,VLOOKUP($AU$7,$BO$33:$BQ$49,2,0)+1,0),0)</f>
        <v>0</v>
      </c>
      <c r="AS21" s="305">
        <f>IF($AQ21=$D21,VLOOKUP($AN21,$B21:$CX21,VLOOKUP($AU$7,$BO$33:$BQ$49,3,0),0),0)</f>
        <v>0</v>
      </c>
      <c r="AT21" s="305">
        <v>0</v>
      </c>
      <c r="AU21" s="612">
        <f>AQ21-AS21-AT21</f>
        <v>0</v>
      </c>
      <c r="BN21" s="153"/>
      <c r="BO21" s="153"/>
      <c r="BP21" s="153"/>
      <c r="BQ21" s="153"/>
      <c r="BR21" s="153"/>
      <c r="BS21" s="335">
        <f>F21</f>
        <v>0</v>
      </c>
      <c r="BT21" s="336">
        <f>G21</f>
        <v>0</v>
      </c>
      <c r="BU21" s="337">
        <f t="shared" si="5"/>
        <v>0</v>
      </c>
      <c r="BV21" s="338">
        <f t="shared" si="5"/>
        <v>0</v>
      </c>
      <c r="BW21" s="337">
        <f t="shared" si="5"/>
        <v>0</v>
      </c>
      <c r="BX21" s="338">
        <f t="shared" si="5"/>
        <v>0</v>
      </c>
      <c r="BY21" s="337">
        <f t="shared" si="5"/>
        <v>0</v>
      </c>
      <c r="BZ21" s="338">
        <f t="shared" si="5"/>
        <v>0</v>
      </c>
      <c r="CA21" s="337">
        <f t="shared" si="5"/>
        <v>0</v>
      </c>
      <c r="CB21" s="338">
        <f t="shared" si="5"/>
        <v>0</v>
      </c>
      <c r="CC21" s="337">
        <f t="shared" si="5"/>
        <v>0</v>
      </c>
      <c r="CD21" s="338">
        <f t="shared" si="5"/>
        <v>0</v>
      </c>
      <c r="CE21" s="337">
        <f t="shared" si="6"/>
        <v>0</v>
      </c>
      <c r="CF21" s="338">
        <f t="shared" si="6"/>
        <v>0</v>
      </c>
      <c r="CG21" s="337">
        <f t="shared" si="6"/>
        <v>0</v>
      </c>
      <c r="CH21" s="338">
        <f t="shared" si="6"/>
        <v>0</v>
      </c>
      <c r="CI21" s="337">
        <f t="shared" si="6"/>
        <v>0</v>
      </c>
      <c r="CJ21" s="338">
        <f t="shared" si="6"/>
        <v>0</v>
      </c>
      <c r="CK21" s="337">
        <f t="shared" si="6"/>
        <v>0</v>
      </c>
      <c r="CL21" s="338">
        <f t="shared" si="6"/>
        <v>0</v>
      </c>
      <c r="CM21" s="337">
        <f t="shared" si="6"/>
        <v>0</v>
      </c>
      <c r="CN21" s="338">
        <f t="shared" si="6"/>
        <v>0</v>
      </c>
      <c r="CO21" s="337">
        <f t="shared" si="6"/>
        <v>0</v>
      </c>
      <c r="CP21" s="338">
        <f t="shared" si="6"/>
        <v>0</v>
      </c>
      <c r="CQ21" s="337">
        <f t="shared" si="6"/>
        <v>0</v>
      </c>
      <c r="CR21" s="338">
        <f t="shared" si="6"/>
        <v>0</v>
      </c>
      <c r="CS21" s="337">
        <f t="shared" si="6"/>
        <v>0</v>
      </c>
      <c r="CT21" s="338">
        <f t="shared" si="6"/>
        <v>0</v>
      </c>
      <c r="CU21" s="337">
        <f t="shared" si="7"/>
        <v>0</v>
      </c>
      <c r="CV21" s="338">
        <f t="shared" si="7"/>
        <v>0</v>
      </c>
      <c r="CW21" s="337">
        <f t="shared" si="7"/>
        <v>0</v>
      </c>
      <c r="CX21" s="338">
        <f>AK21+CT21</f>
        <v>0</v>
      </c>
    </row>
    <row r="22" spans="2:102" ht="15" x14ac:dyDescent="0.2">
      <c r="B22" s="943" t="s">
        <v>166</v>
      </c>
      <c r="C22" s="943"/>
      <c r="D22" s="479">
        <f t="shared" ref="D22:AK22" si="8">SUM(D20:D21)</f>
        <v>0</v>
      </c>
      <c r="E22" s="479">
        <f t="shared" si="8"/>
        <v>0</v>
      </c>
      <c r="F22" s="480">
        <f t="shared" si="8"/>
        <v>0</v>
      </c>
      <c r="G22" s="479">
        <f t="shared" si="8"/>
        <v>0</v>
      </c>
      <c r="H22" s="480">
        <f t="shared" si="8"/>
        <v>0</v>
      </c>
      <c r="I22" s="479">
        <f t="shared" si="8"/>
        <v>0</v>
      </c>
      <c r="J22" s="480">
        <f t="shared" si="8"/>
        <v>0</v>
      </c>
      <c r="K22" s="479">
        <f t="shared" si="8"/>
        <v>0</v>
      </c>
      <c r="L22" s="480">
        <f t="shared" si="8"/>
        <v>0</v>
      </c>
      <c r="M22" s="479">
        <f t="shared" si="8"/>
        <v>0</v>
      </c>
      <c r="N22" s="480">
        <f t="shared" si="8"/>
        <v>0</v>
      </c>
      <c r="O22" s="479">
        <f t="shared" si="8"/>
        <v>0</v>
      </c>
      <c r="P22" s="480">
        <f t="shared" si="8"/>
        <v>0</v>
      </c>
      <c r="Q22" s="479">
        <f t="shared" si="8"/>
        <v>0</v>
      </c>
      <c r="R22" s="480">
        <f t="shared" si="8"/>
        <v>0</v>
      </c>
      <c r="S22" s="479">
        <f t="shared" si="8"/>
        <v>0</v>
      </c>
      <c r="T22" s="480">
        <f t="shared" si="8"/>
        <v>0</v>
      </c>
      <c r="U22" s="479">
        <f t="shared" si="8"/>
        <v>0</v>
      </c>
      <c r="V22" s="480">
        <f t="shared" si="8"/>
        <v>0</v>
      </c>
      <c r="W22" s="479">
        <f t="shared" si="8"/>
        <v>0</v>
      </c>
      <c r="X22" s="480">
        <f t="shared" si="8"/>
        <v>0</v>
      </c>
      <c r="Y22" s="479">
        <f t="shared" si="8"/>
        <v>0</v>
      </c>
      <c r="Z22" s="480">
        <f t="shared" si="8"/>
        <v>0</v>
      </c>
      <c r="AA22" s="479">
        <f t="shared" si="8"/>
        <v>0</v>
      </c>
      <c r="AB22" s="480">
        <f t="shared" si="8"/>
        <v>0</v>
      </c>
      <c r="AC22" s="479">
        <f t="shared" si="8"/>
        <v>0</v>
      </c>
      <c r="AD22" s="480">
        <f t="shared" si="8"/>
        <v>0</v>
      </c>
      <c r="AE22" s="479">
        <f t="shared" si="8"/>
        <v>0</v>
      </c>
      <c r="AF22" s="480">
        <f t="shared" si="8"/>
        <v>0</v>
      </c>
      <c r="AG22" s="479">
        <f t="shared" si="8"/>
        <v>0</v>
      </c>
      <c r="AH22" s="480">
        <f t="shared" ref="AH22:AI22" si="9">SUM(AH20:AH21)</f>
        <v>0</v>
      </c>
      <c r="AI22" s="479">
        <f t="shared" si="9"/>
        <v>0</v>
      </c>
      <c r="AJ22" s="480">
        <f t="shared" si="8"/>
        <v>0</v>
      </c>
      <c r="AK22" s="479">
        <f t="shared" si="8"/>
        <v>0</v>
      </c>
      <c r="AN22" s="853" t="s">
        <v>166</v>
      </c>
      <c r="AO22" s="853"/>
      <c r="AP22" s="483">
        <f t="shared" ref="AP22:AU22" si="10">SUM(AP20:AP21)</f>
        <v>0</v>
      </c>
      <c r="AQ22" s="468">
        <f t="shared" si="10"/>
        <v>0</v>
      </c>
      <c r="AR22" s="468">
        <f t="shared" si="10"/>
        <v>0</v>
      </c>
      <c r="AS22" s="468">
        <f t="shared" si="10"/>
        <v>0</v>
      </c>
      <c r="AT22" s="468">
        <f t="shared" si="10"/>
        <v>0</v>
      </c>
      <c r="AU22" s="468">
        <f t="shared" si="10"/>
        <v>0</v>
      </c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53"/>
      <c r="CB22" s="153"/>
      <c r="CC22" s="153"/>
      <c r="CD22" s="153"/>
      <c r="CE22" s="153"/>
      <c r="CF22" s="153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</row>
    <row r="23" spans="2:102" x14ac:dyDescent="0.2"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N23" s="196"/>
      <c r="AO23" s="196"/>
      <c r="AP23" s="196"/>
      <c r="AQ23" s="196"/>
      <c r="AR23" s="196"/>
      <c r="AS23" s="196"/>
      <c r="AT23" s="196"/>
      <c r="AU23" s="196"/>
      <c r="BN23" s="153"/>
      <c r="BO23" s="153"/>
      <c r="BP23" s="153"/>
      <c r="BQ23" s="153"/>
      <c r="BR23" s="153"/>
      <c r="BS23" s="153"/>
      <c r="BT23" s="153"/>
      <c r="BU23" s="153"/>
      <c r="BV23" s="153"/>
      <c r="BW23" s="153"/>
      <c r="BX23" s="153"/>
      <c r="BY23" s="153"/>
      <c r="BZ23" s="153"/>
      <c r="CA23" s="153"/>
      <c r="CB23" s="153"/>
      <c r="CC23" s="153"/>
      <c r="CD23" s="153"/>
      <c r="CE23" s="153"/>
      <c r="CF23" s="153"/>
      <c r="CG23" s="153"/>
      <c r="CH23" s="153"/>
      <c r="CI23" s="153"/>
      <c r="CJ23" s="153"/>
      <c r="CK23" s="153"/>
      <c r="CL23" s="153"/>
      <c r="CM23" s="153"/>
      <c r="CN23" s="153"/>
      <c r="CO23" s="153"/>
      <c r="CP23" s="153"/>
      <c r="CQ23" s="153"/>
      <c r="CR23" s="153"/>
      <c r="CS23" s="153"/>
      <c r="CT23" s="153"/>
      <c r="CU23" s="153"/>
      <c r="CV23" s="153"/>
      <c r="CW23" s="153"/>
      <c r="CX23" s="153"/>
    </row>
    <row r="24" spans="2:102" x14ac:dyDescent="0.2">
      <c r="B24" s="940" t="s">
        <v>176</v>
      </c>
      <c r="C24" s="941"/>
      <c r="D24" s="941"/>
      <c r="E24" s="941"/>
      <c r="F24" s="941"/>
      <c r="G24" s="941"/>
      <c r="H24" s="941"/>
      <c r="I24" s="941"/>
      <c r="J24" s="941"/>
      <c r="K24" s="941"/>
      <c r="L24" s="941"/>
      <c r="M24" s="941"/>
      <c r="N24" s="941"/>
      <c r="O24" s="941"/>
      <c r="P24" s="941"/>
      <c r="Q24" s="941"/>
      <c r="R24" s="941"/>
      <c r="S24" s="941"/>
      <c r="T24" s="941"/>
      <c r="U24" s="941"/>
      <c r="V24" s="941"/>
      <c r="W24" s="941"/>
      <c r="X24" s="941"/>
      <c r="Y24" s="941"/>
      <c r="Z24" s="941"/>
      <c r="AA24" s="941"/>
      <c r="AB24" s="941"/>
      <c r="AC24" s="941"/>
      <c r="AD24" s="941"/>
      <c r="AE24" s="941"/>
      <c r="AF24" s="941"/>
      <c r="AG24" s="941"/>
      <c r="AH24" s="941"/>
      <c r="AI24" s="941"/>
      <c r="AJ24" s="941"/>
      <c r="AK24" s="941"/>
      <c r="AL24" s="61"/>
      <c r="AN24" s="850" t="str">
        <f>+B24</f>
        <v>Pagos Interestatales</v>
      </c>
      <c r="AO24" s="851"/>
      <c r="AP24" s="851"/>
      <c r="AQ24" s="851"/>
      <c r="AR24" s="851"/>
      <c r="AS24" s="851"/>
      <c r="AT24" s="851"/>
      <c r="AU24" s="852"/>
      <c r="BN24" s="153"/>
      <c r="BO24" s="153"/>
      <c r="BP24" s="153"/>
      <c r="BQ24" s="153"/>
      <c r="BR24" s="153"/>
      <c r="BS24" s="942" t="str">
        <f>+AN24</f>
        <v>Pagos Interestatales</v>
      </c>
      <c r="BT24" s="942"/>
      <c r="BU24" s="942"/>
      <c r="BV24" s="942"/>
      <c r="BW24" s="942"/>
      <c r="BX24" s="942"/>
      <c r="BY24" s="942"/>
      <c r="BZ24" s="942"/>
      <c r="CA24" s="942"/>
      <c r="CB24" s="942"/>
      <c r="CC24" s="942"/>
      <c r="CD24" s="942"/>
      <c r="CE24" s="942"/>
      <c r="CF24" s="942"/>
      <c r="CG24" s="942"/>
      <c r="CH24" s="942"/>
      <c r="CI24" s="942"/>
      <c r="CJ24" s="942"/>
      <c r="CK24" s="942"/>
      <c r="CL24" s="942"/>
      <c r="CM24" s="942"/>
      <c r="CN24" s="942"/>
      <c r="CO24" s="942"/>
      <c r="CP24" s="942"/>
      <c r="CQ24" s="942"/>
      <c r="CR24" s="942"/>
      <c r="CS24" s="942"/>
      <c r="CT24" s="942"/>
      <c r="CU24" s="942"/>
      <c r="CV24" s="942"/>
      <c r="CW24" s="942"/>
      <c r="CX24" s="942"/>
    </row>
    <row r="25" spans="2:102" x14ac:dyDescent="0.2">
      <c r="B25" s="62">
        <v>0</v>
      </c>
      <c r="C25" s="63"/>
      <c r="D25" s="64"/>
      <c r="E25" s="341">
        <f>G25+I25+K25+M25+O25+Q25+S25+U25+W25+Y25+AA25+AC25+AE25+AG25+AI25+AK25</f>
        <v>0</v>
      </c>
      <c r="F25" s="65"/>
      <c r="G25" s="49"/>
      <c r="H25" s="65"/>
      <c r="I25" s="49"/>
      <c r="J25" s="65"/>
      <c r="K25" s="49"/>
      <c r="L25" s="65"/>
      <c r="M25" s="49"/>
      <c r="N25" s="65"/>
      <c r="O25" s="49"/>
      <c r="P25" s="65"/>
      <c r="Q25" s="49"/>
      <c r="R25" s="65"/>
      <c r="S25" s="49"/>
      <c r="T25" s="65"/>
      <c r="U25" s="49"/>
      <c r="V25" s="65"/>
      <c r="W25" s="49"/>
      <c r="X25" s="65"/>
      <c r="Y25" s="49"/>
      <c r="Z25" s="65"/>
      <c r="AA25" s="49"/>
      <c r="AB25" s="65"/>
      <c r="AC25" s="49"/>
      <c r="AD25" s="65"/>
      <c r="AE25" s="49"/>
      <c r="AF25" s="65"/>
      <c r="AG25" s="49"/>
      <c r="AH25" s="65"/>
      <c r="AI25" s="49"/>
      <c r="AJ25" s="65"/>
      <c r="AK25" s="49"/>
      <c r="AN25" s="602">
        <f>$B25</f>
        <v>0</v>
      </c>
      <c r="AO25" s="602">
        <f>$C25</f>
        <v>0</v>
      </c>
      <c r="AP25" s="609">
        <f>IF($AQ25=$D25,VLOOKUP($AN25,$B25:$CX25,VLOOKUP($AU$7,$BO$33:$BQ$49,2,0),0),0)</f>
        <v>0</v>
      </c>
      <c r="AQ25" s="610">
        <f>$D25</f>
        <v>0</v>
      </c>
      <c r="AR25" s="304">
        <f>IF($AQ25=$D25,VLOOKUP($AN25,$B25:$CX25,VLOOKUP($AU$7,$BO$33:$BQ$49,2,0)+1,0),0)</f>
        <v>0</v>
      </c>
      <c r="AS25" s="304">
        <f>IF($AQ25=$D25,VLOOKUP($AN25,$B25:$CX25,VLOOKUP($AU$7,$BO$33:$BQ$49,3,0),0),0)</f>
        <v>0</v>
      </c>
      <c r="AT25" s="304">
        <v>0</v>
      </c>
      <c r="AU25" s="610">
        <f>AQ25-AS25-AT25</f>
        <v>0</v>
      </c>
      <c r="BN25" s="153"/>
      <c r="BO25" s="153"/>
      <c r="BP25" s="153"/>
      <c r="BQ25" s="153"/>
      <c r="BR25" s="153"/>
      <c r="BS25" s="335">
        <f>F25</f>
        <v>0</v>
      </c>
      <c r="BT25" s="336">
        <f>G25</f>
        <v>0</v>
      </c>
      <c r="BU25" s="337">
        <f t="shared" ref="BU25:CJ26" si="11">H25+BS25</f>
        <v>0</v>
      </c>
      <c r="BV25" s="338">
        <f t="shared" si="11"/>
        <v>0</v>
      </c>
      <c r="BW25" s="337">
        <f t="shared" si="11"/>
        <v>0</v>
      </c>
      <c r="BX25" s="338">
        <f t="shared" si="11"/>
        <v>0</v>
      </c>
      <c r="BY25" s="337">
        <f t="shared" si="11"/>
        <v>0</v>
      </c>
      <c r="BZ25" s="338">
        <f t="shared" si="11"/>
        <v>0</v>
      </c>
      <c r="CA25" s="337">
        <f t="shared" si="11"/>
        <v>0</v>
      </c>
      <c r="CB25" s="338">
        <f t="shared" si="11"/>
        <v>0</v>
      </c>
      <c r="CC25" s="337">
        <f t="shared" si="11"/>
        <v>0</v>
      </c>
      <c r="CD25" s="338">
        <f t="shared" si="11"/>
        <v>0</v>
      </c>
      <c r="CE25" s="337">
        <f t="shared" si="11"/>
        <v>0</v>
      </c>
      <c r="CF25" s="338">
        <f t="shared" si="11"/>
        <v>0</v>
      </c>
      <c r="CG25" s="337">
        <f t="shared" si="11"/>
        <v>0</v>
      </c>
      <c r="CH25" s="338">
        <f t="shared" si="11"/>
        <v>0</v>
      </c>
      <c r="CI25" s="337">
        <f t="shared" si="11"/>
        <v>0</v>
      </c>
      <c r="CJ25" s="338">
        <f t="shared" si="11"/>
        <v>0</v>
      </c>
      <c r="CK25" s="337">
        <f t="shared" ref="CE25:CT26" si="12">X25+CI25</f>
        <v>0</v>
      </c>
      <c r="CL25" s="338">
        <f t="shared" si="12"/>
        <v>0</v>
      </c>
      <c r="CM25" s="337">
        <f t="shared" si="12"/>
        <v>0</v>
      </c>
      <c r="CN25" s="338">
        <f t="shared" si="12"/>
        <v>0</v>
      </c>
      <c r="CO25" s="337">
        <f t="shared" si="12"/>
        <v>0</v>
      </c>
      <c r="CP25" s="338">
        <f t="shared" si="12"/>
        <v>0</v>
      </c>
      <c r="CQ25" s="337">
        <f t="shared" si="12"/>
        <v>0</v>
      </c>
      <c r="CR25" s="338">
        <f t="shared" si="12"/>
        <v>0</v>
      </c>
      <c r="CS25" s="337">
        <f t="shared" si="12"/>
        <v>0</v>
      </c>
      <c r="CT25" s="337">
        <f t="shared" si="12"/>
        <v>0</v>
      </c>
      <c r="CU25" s="337">
        <f t="shared" ref="CU25:CV26" si="13">AJ25+CS25</f>
        <v>0</v>
      </c>
      <c r="CV25" s="337">
        <f t="shared" si="13"/>
        <v>0</v>
      </c>
      <c r="CW25" s="337">
        <f>AJ25+CS25</f>
        <v>0</v>
      </c>
      <c r="CX25" s="338">
        <f>AK25+CT25</f>
        <v>0</v>
      </c>
    </row>
    <row r="26" spans="2:102" x14ac:dyDescent="0.2">
      <c r="B26" s="70">
        <v>0</v>
      </c>
      <c r="C26" s="66"/>
      <c r="D26" s="67"/>
      <c r="E26" s="342">
        <f>G26+I26+K26+M26+O26+Q26+S26+U26+W26+Y26+AA26+AC26+AE26+AG26+AI26+AK26</f>
        <v>0</v>
      </c>
      <c r="F26" s="68"/>
      <c r="G26" s="69"/>
      <c r="H26" s="68"/>
      <c r="I26" s="69"/>
      <c r="J26" s="68"/>
      <c r="K26" s="69"/>
      <c r="L26" s="68"/>
      <c r="M26" s="69"/>
      <c r="N26" s="68"/>
      <c r="O26" s="69"/>
      <c r="P26" s="68"/>
      <c r="Q26" s="69"/>
      <c r="R26" s="68"/>
      <c r="S26" s="69"/>
      <c r="T26" s="68"/>
      <c r="U26" s="69"/>
      <c r="V26" s="68"/>
      <c r="W26" s="69"/>
      <c r="X26" s="68"/>
      <c r="Y26" s="69"/>
      <c r="Z26" s="68"/>
      <c r="AA26" s="69"/>
      <c r="AB26" s="68"/>
      <c r="AC26" s="69"/>
      <c r="AD26" s="68"/>
      <c r="AE26" s="69"/>
      <c r="AF26" s="68"/>
      <c r="AG26" s="69"/>
      <c r="AH26" s="68"/>
      <c r="AI26" s="69"/>
      <c r="AJ26" s="68"/>
      <c r="AK26" s="69"/>
      <c r="AN26" s="605">
        <f>$B26</f>
        <v>0</v>
      </c>
      <c r="AO26" s="605">
        <f>$C26</f>
        <v>0</v>
      </c>
      <c r="AP26" s="611">
        <f>IF($AQ26=$D26,VLOOKUP($AN26,$B26:$CX26,VLOOKUP($AU$7,$BO$33:$BQ$49,2,0),0),0)</f>
        <v>0</v>
      </c>
      <c r="AQ26" s="612">
        <f>$D26</f>
        <v>0</v>
      </c>
      <c r="AR26" s="305">
        <f>IF($AQ26=$D26,VLOOKUP($AN26,$B26:$CX26,VLOOKUP($AU$7,$BO$33:$BQ$49,2,0)+1,0),0)</f>
        <v>0</v>
      </c>
      <c r="AS26" s="305">
        <f>IF($AQ26=$D26,VLOOKUP($AN26,$B26:$CX26,VLOOKUP($AU$7,$BO$33:$BQ$49,3,0),0),0)</f>
        <v>0</v>
      </c>
      <c r="AT26" s="305">
        <v>0</v>
      </c>
      <c r="AU26" s="612">
        <f>AQ26-AS26-AT26</f>
        <v>0</v>
      </c>
      <c r="BN26" s="153"/>
      <c r="BO26" s="153"/>
      <c r="BP26" s="153"/>
      <c r="BQ26" s="153"/>
      <c r="BR26" s="153"/>
      <c r="BS26" s="335">
        <f>F26</f>
        <v>0</v>
      </c>
      <c r="BT26" s="336">
        <f>G26</f>
        <v>0</v>
      </c>
      <c r="BU26" s="337">
        <f t="shared" si="11"/>
        <v>0</v>
      </c>
      <c r="BV26" s="338">
        <f t="shared" si="11"/>
        <v>0</v>
      </c>
      <c r="BW26" s="337">
        <f t="shared" si="11"/>
        <v>0</v>
      </c>
      <c r="BX26" s="338">
        <f t="shared" si="11"/>
        <v>0</v>
      </c>
      <c r="BY26" s="337">
        <f t="shared" si="11"/>
        <v>0</v>
      </c>
      <c r="BZ26" s="338">
        <f t="shared" si="11"/>
        <v>0</v>
      </c>
      <c r="CA26" s="337">
        <f t="shared" si="11"/>
        <v>0</v>
      </c>
      <c r="CB26" s="338">
        <f t="shared" si="11"/>
        <v>0</v>
      </c>
      <c r="CC26" s="337">
        <f t="shared" si="11"/>
        <v>0</v>
      </c>
      <c r="CD26" s="338">
        <f t="shared" si="11"/>
        <v>0</v>
      </c>
      <c r="CE26" s="337">
        <f t="shared" si="12"/>
        <v>0</v>
      </c>
      <c r="CF26" s="338">
        <f t="shared" si="12"/>
        <v>0</v>
      </c>
      <c r="CG26" s="337">
        <f t="shared" si="12"/>
        <v>0</v>
      </c>
      <c r="CH26" s="338">
        <f t="shared" si="12"/>
        <v>0</v>
      </c>
      <c r="CI26" s="337">
        <f t="shared" si="12"/>
        <v>0</v>
      </c>
      <c r="CJ26" s="338">
        <f t="shared" si="12"/>
        <v>0</v>
      </c>
      <c r="CK26" s="337">
        <f t="shared" si="12"/>
        <v>0</v>
      </c>
      <c r="CL26" s="338">
        <f t="shared" si="12"/>
        <v>0</v>
      </c>
      <c r="CM26" s="337">
        <f t="shared" si="12"/>
        <v>0</v>
      </c>
      <c r="CN26" s="338">
        <f t="shared" si="12"/>
        <v>0</v>
      </c>
      <c r="CO26" s="337">
        <f t="shared" si="12"/>
        <v>0</v>
      </c>
      <c r="CP26" s="338">
        <f t="shared" si="12"/>
        <v>0</v>
      </c>
      <c r="CQ26" s="337">
        <f t="shared" si="12"/>
        <v>0</v>
      </c>
      <c r="CR26" s="338">
        <f t="shared" si="12"/>
        <v>0</v>
      </c>
      <c r="CS26" s="337">
        <f t="shared" si="12"/>
        <v>0</v>
      </c>
      <c r="CT26" s="337">
        <f t="shared" si="12"/>
        <v>0</v>
      </c>
      <c r="CU26" s="337">
        <f t="shared" si="13"/>
        <v>0</v>
      </c>
      <c r="CV26" s="337">
        <f t="shared" si="13"/>
        <v>0</v>
      </c>
      <c r="CW26" s="337">
        <f>AJ26+CS26</f>
        <v>0</v>
      </c>
      <c r="CX26" s="338">
        <f>AK26+CT26</f>
        <v>0</v>
      </c>
    </row>
    <row r="27" spans="2:102" ht="15" x14ac:dyDescent="0.2">
      <c r="B27" s="943" t="s">
        <v>166</v>
      </c>
      <c r="C27" s="943"/>
      <c r="D27" s="479">
        <f>SUM(D25:D26)</f>
        <v>0</v>
      </c>
      <c r="E27" s="479">
        <f>SUM(E25:E26)</f>
        <v>0</v>
      </c>
      <c r="F27" s="480">
        <f>SUM(F25:F26)</f>
        <v>0</v>
      </c>
      <c r="G27" s="479">
        <f>SUM(G25:G26)</f>
        <v>0</v>
      </c>
      <c r="H27" s="480">
        <f t="shared" ref="H27:AK27" si="14">SUM(H25:H26)</f>
        <v>0</v>
      </c>
      <c r="I27" s="479">
        <f t="shared" si="14"/>
        <v>0</v>
      </c>
      <c r="J27" s="480">
        <f t="shared" si="14"/>
        <v>0</v>
      </c>
      <c r="K27" s="479">
        <f t="shared" si="14"/>
        <v>0</v>
      </c>
      <c r="L27" s="480">
        <f t="shared" si="14"/>
        <v>0</v>
      </c>
      <c r="M27" s="479">
        <f t="shared" si="14"/>
        <v>0</v>
      </c>
      <c r="N27" s="480">
        <f t="shared" si="14"/>
        <v>0</v>
      </c>
      <c r="O27" s="479">
        <f t="shared" si="14"/>
        <v>0</v>
      </c>
      <c r="P27" s="480">
        <f t="shared" si="14"/>
        <v>0</v>
      </c>
      <c r="Q27" s="479">
        <f t="shared" si="14"/>
        <v>0</v>
      </c>
      <c r="R27" s="480">
        <f t="shared" si="14"/>
        <v>0</v>
      </c>
      <c r="S27" s="479">
        <f t="shared" si="14"/>
        <v>0</v>
      </c>
      <c r="T27" s="480">
        <f t="shared" si="14"/>
        <v>0</v>
      </c>
      <c r="U27" s="479">
        <f t="shared" si="14"/>
        <v>0</v>
      </c>
      <c r="V27" s="480">
        <f t="shared" si="14"/>
        <v>0</v>
      </c>
      <c r="W27" s="479">
        <f t="shared" si="14"/>
        <v>0</v>
      </c>
      <c r="X27" s="480">
        <f t="shared" si="14"/>
        <v>0</v>
      </c>
      <c r="Y27" s="479">
        <f t="shared" si="14"/>
        <v>0</v>
      </c>
      <c r="Z27" s="480">
        <f t="shared" si="14"/>
        <v>0</v>
      </c>
      <c r="AA27" s="479">
        <f t="shared" si="14"/>
        <v>0</v>
      </c>
      <c r="AB27" s="480">
        <f t="shared" si="14"/>
        <v>0</v>
      </c>
      <c r="AC27" s="479">
        <f t="shared" si="14"/>
        <v>0</v>
      </c>
      <c r="AD27" s="480">
        <f t="shared" si="14"/>
        <v>0</v>
      </c>
      <c r="AE27" s="479">
        <f t="shared" si="14"/>
        <v>0</v>
      </c>
      <c r="AF27" s="480">
        <f t="shared" si="14"/>
        <v>0</v>
      </c>
      <c r="AG27" s="479">
        <f t="shared" si="14"/>
        <v>0</v>
      </c>
      <c r="AH27" s="480">
        <f t="shared" si="14"/>
        <v>0</v>
      </c>
      <c r="AI27" s="479">
        <f t="shared" si="14"/>
        <v>0</v>
      </c>
      <c r="AJ27" s="480">
        <f t="shared" si="14"/>
        <v>0</v>
      </c>
      <c r="AK27" s="479">
        <f t="shared" si="14"/>
        <v>0</v>
      </c>
      <c r="AN27" s="853" t="s">
        <v>166</v>
      </c>
      <c r="AO27" s="853"/>
      <c r="AP27" s="483">
        <f>SUM(AP25:AP26)</f>
        <v>0</v>
      </c>
      <c r="AQ27" s="468">
        <f t="shared" ref="AQ27:AT27" si="15">SUM(AQ25:AQ26)</f>
        <v>0</v>
      </c>
      <c r="AR27" s="468">
        <f t="shared" si="15"/>
        <v>0</v>
      </c>
      <c r="AS27" s="468">
        <f t="shared" si="15"/>
        <v>0</v>
      </c>
      <c r="AT27" s="468">
        <f t="shared" si="15"/>
        <v>0</v>
      </c>
      <c r="AU27" s="468">
        <f>SUM(AU25:AU26)</f>
        <v>0</v>
      </c>
      <c r="BN27" s="153"/>
      <c r="BO27" s="153"/>
      <c r="BP27" s="153"/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3"/>
      <c r="CH27" s="153"/>
      <c r="CI27" s="153"/>
      <c r="CJ27" s="153"/>
      <c r="CK27" s="153"/>
      <c r="CL27" s="153"/>
      <c r="CM27" s="153"/>
      <c r="CN27" s="153"/>
      <c r="CO27" s="153"/>
      <c r="CP27" s="153"/>
      <c r="CQ27" s="153"/>
      <c r="CR27" s="153"/>
      <c r="CS27" s="153"/>
      <c r="CT27" s="153"/>
      <c r="CU27" s="153"/>
      <c r="CV27" s="153"/>
      <c r="CW27" s="153"/>
      <c r="CX27" s="153"/>
    </row>
    <row r="28" spans="2:102" ht="30" customHeight="1" x14ac:dyDescent="0.2">
      <c r="B28" s="943" t="s">
        <v>167</v>
      </c>
      <c r="C28" s="943"/>
      <c r="D28" s="479">
        <f t="shared" ref="D28:AK28" si="16">+D17+D22+D27</f>
        <v>0</v>
      </c>
      <c r="E28" s="479">
        <f t="shared" si="16"/>
        <v>0</v>
      </c>
      <c r="F28" s="480">
        <f t="shared" si="16"/>
        <v>0</v>
      </c>
      <c r="G28" s="479">
        <f t="shared" si="16"/>
        <v>0</v>
      </c>
      <c r="H28" s="480">
        <f t="shared" si="16"/>
        <v>0</v>
      </c>
      <c r="I28" s="479">
        <f t="shared" si="16"/>
        <v>0</v>
      </c>
      <c r="J28" s="480">
        <f t="shared" si="16"/>
        <v>0</v>
      </c>
      <c r="K28" s="479">
        <f t="shared" si="16"/>
        <v>0</v>
      </c>
      <c r="L28" s="480">
        <f t="shared" si="16"/>
        <v>0</v>
      </c>
      <c r="M28" s="479">
        <f t="shared" si="16"/>
        <v>0</v>
      </c>
      <c r="N28" s="480">
        <f t="shared" si="16"/>
        <v>0</v>
      </c>
      <c r="O28" s="479">
        <f t="shared" si="16"/>
        <v>0</v>
      </c>
      <c r="P28" s="480">
        <f t="shared" si="16"/>
        <v>0</v>
      </c>
      <c r="Q28" s="479">
        <f t="shared" si="16"/>
        <v>0</v>
      </c>
      <c r="R28" s="480">
        <f t="shared" si="16"/>
        <v>0</v>
      </c>
      <c r="S28" s="479">
        <f t="shared" si="16"/>
        <v>0</v>
      </c>
      <c r="T28" s="480">
        <f t="shared" si="16"/>
        <v>0</v>
      </c>
      <c r="U28" s="479">
        <f t="shared" si="16"/>
        <v>0</v>
      </c>
      <c r="V28" s="480">
        <f t="shared" si="16"/>
        <v>0</v>
      </c>
      <c r="W28" s="479">
        <f t="shared" si="16"/>
        <v>0</v>
      </c>
      <c r="X28" s="480">
        <f t="shared" si="16"/>
        <v>0</v>
      </c>
      <c r="Y28" s="479">
        <f t="shared" si="16"/>
        <v>0</v>
      </c>
      <c r="Z28" s="480">
        <f t="shared" si="16"/>
        <v>0</v>
      </c>
      <c r="AA28" s="479">
        <f t="shared" si="16"/>
        <v>0</v>
      </c>
      <c r="AB28" s="480">
        <f t="shared" si="16"/>
        <v>0</v>
      </c>
      <c r="AC28" s="479">
        <f t="shared" si="16"/>
        <v>0</v>
      </c>
      <c r="AD28" s="480">
        <f t="shared" si="16"/>
        <v>0</v>
      </c>
      <c r="AE28" s="479">
        <f t="shared" si="16"/>
        <v>0</v>
      </c>
      <c r="AF28" s="480">
        <f t="shared" si="16"/>
        <v>0</v>
      </c>
      <c r="AG28" s="479">
        <f t="shared" si="16"/>
        <v>0</v>
      </c>
      <c r="AH28" s="480">
        <f t="shared" si="16"/>
        <v>0</v>
      </c>
      <c r="AI28" s="479">
        <f t="shared" si="16"/>
        <v>0</v>
      </c>
      <c r="AJ28" s="480">
        <f t="shared" si="16"/>
        <v>0</v>
      </c>
      <c r="AK28" s="479">
        <f t="shared" si="16"/>
        <v>0</v>
      </c>
      <c r="AN28" s="853" t="s">
        <v>0</v>
      </c>
      <c r="AO28" s="853"/>
      <c r="AP28" s="483">
        <f>+AP17+AP22+AP27</f>
        <v>0</v>
      </c>
      <c r="AQ28" s="468">
        <f t="shared" ref="AQ28:AU28" si="17">+AQ17+AQ22+AQ27</f>
        <v>0</v>
      </c>
      <c r="AR28" s="468">
        <f t="shared" si="17"/>
        <v>0</v>
      </c>
      <c r="AS28" s="468">
        <f t="shared" si="17"/>
        <v>0</v>
      </c>
      <c r="AT28" s="468">
        <f t="shared" si="17"/>
        <v>0</v>
      </c>
      <c r="AU28" s="468">
        <f t="shared" si="17"/>
        <v>0</v>
      </c>
      <c r="BN28" s="153"/>
      <c r="BO28" s="153"/>
      <c r="BP28" s="153"/>
      <c r="BQ28" s="153"/>
      <c r="BR28" s="153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3"/>
      <c r="CQ28" s="153"/>
      <c r="CR28" s="153"/>
      <c r="CS28" s="153"/>
      <c r="CT28" s="153"/>
      <c r="CU28" s="153"/>
      <c r="CV28" s="153"/>
      <c r="CW28" s="153"/>
      <c r="CX28" s="153"/>
    </row>
    <row r="29" spans="2:102" x14ac:dyDescent="0.2">
      <c r="B29" s="153" t="s">
        <v>251</v>
      </c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N29" s="196"/>
      <c r="AO29" s="196"/>
      <c r="AP29" s="196"/>
      <c r="AQ29" s="196"/>
      <c r="AR29" s="196"/>
      <c r="AS29" s="196"/>
      <c r="AT29" s="196"/>
      <c r="AU29" s="196"/>
      <c r="BN29" s="153"/>
      <c r="BO29" s="153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153"/>
      <c r="CB29" s="153"/>
      <c r="CC29" s="153"/>
      <c r="CD29" s="153"/>
      <c r="CE29" s="153"/>
      <c r="CF29" s="153"/>
      <c r="CG29" s="153"/>
      <c r="CH29" s="153"/>
      <c r="CI29" s="153"/>
      <c r="CJ29" s="153"/>
      <c r="CK29" s="153"/>
      <c r="CL29" s="153"/>
      <c r="CM29" s="153"/>
      <c r="CN29" s="153"/>
      <c r="CO29" s="153"/>
      <c r="CP29" s="153"/>
      <c r="CQ29" s="153"/>
      <c r="CR29" s="153"/>
      <c r="CS29" s="153"/>
      <c r="CT29" s="153"/>
      <c r="CU29" s="153"/>
      <c r="CV29" s="153"/>
      <c r="CW29" s="153"/>
      <c r="CX29" s="153"/>
    </row>
    <row r="30" spans="2:102" ht="16.5" customHeight="1" x14ac:dyDescent="0.2"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N30" s="853" t="s">
        <v>261</v>
      </c>
      <c r="AO30" s="853"/>
      <c r="AP30" s="853"/>
      <c r="AQ30" s="468">
        <f>$AQ$28-'4 GO-NUM'!$Y$59</f>
        <v>0</v>
      </c>
      <c r="AR30" s="468">
        <f>$AR$28-'4 GO-NUM'!$Z$59</f>
        <v>0</v>
      </c>
      <c r="AS30" s="468">
        <f>$AS$28-'4 GO-NUM'!$AA$59</f>
        <v>0</v>
      </c>
      <c r="AT30" s="468">
        <f>$AT$28-'4 GO-NUM'!$AB$59</f>
        <v>0</v>
      </c>
      <c r="AU30" s="468">
        <f>$AU$28-'4 GO-NUM'!$AC$59</f>
        <v>0</v>
      </c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</row>
    <row r="31" spans="2:102" x14ac:dyDescent="0.2"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N31" s="946" t="s">
        <v>256</v>
      </c>
      <c r="AO31" s="946"/>
      <c r="AP31" s="946"/>
      <c r="AQ31" s="946"/>
      <c r="AR31" s="946"/>
      <c r="AS31" s="946"/>
      <c r="AT31" s="946"/>
      <c r="AU31" s="946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153"/>
      <c r="BY31" s="153"/>
      <c r="BZ31" s="153"/>
      <c r="CA31" s="153"/>
      <c r="CB31" s="153"/>
      <c r="CC31" s="153"/>
      <c r="CD31" s="153"/>
      <c r="CE31" s="153"/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3"/>
      <c r="CQ31" s="153"/>
      <c r="CR31" s="153"/>
      <c r="CS31" s="153"/>
      <c r="CT31" s="153"/>
      <c r="CU31" s="153"/>
      <c r="CV31" s="153"/>
      <c r="CW31" s="153"/>
      <c r="CX31" s="153"/>
    </row>
    <row r="32" spans="2:102" x14ac:dyDescent="0.2"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N32" s="947"/>
      <c r="AO32" s="947"/>
      <c r="AP32" s="947"/>
      <c r="AQ32" s="947"/>
      <c r="AR32" s="947"/>
      <c r="AS32" s="947"/>
      <c r="AT32" s="947"/>
      <c r="AU32" s="947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153"/>
      <c r="CV32" s="153"/>
      <c r="CW32" s="153"/>
      <c r="CX32" s="153"/>
    </row>
    <row r="33" spans="1:102" x14ac:dyDescent="0.2"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N33" s="196"/>
      <c r="AO33" s="196"/>
      <c r="AP33" s="196"/>
      <c r="AQ33" s="196"/>
      <c r="AR33" s="196"/>
      <c r="AS33" s="196"/>
      <c r="AT33" s="196"/>
      <c r="AU33" s="196"/>
      <c r="BN33" s="153"/>
      <c r="BO33" s="275" t="s">
        <v>76</v>
      </c>
      <c r="BP33" s="275" t="s">
        <v>79</v>
      </c>
      <c r="BQ33" s="275" t="s">
        <v>80</v>
      </c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</row>
    <row r="34" spans="1:102" ht="15" customHeight="1" x14ac:dyDescent="0.2">
      <c r="B34" s="339" t="s">
        <v>332</v>
      </c>
      <c r="C34" s="527"/>
      <c r="D34" s="340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N34" s="196"/>
      <c r="AO34" s="157" t="s">
        <v>7</v>
      </c>
      <c r="AP34" s="768" t="str">
        <f>+'RESUMEN AF'!D6</f>
        <v>Puebla</v>
      </c>
      <c r="AQ34" s="768"/>
      <c r="AR34" s="768"/>
      <c r="AS34" s="196"/>
      <c r="AT34" s="158" t="s">
        <v>200</v>
      </c>
      <c r="AU34" s="531">
        <f>+'RESUMEN AF'!I6</f>
        <v>2023</v>
      </c>
      <c r="BN34" s="153"/>
      <c r="BO34" s="230">
        <v>44927</v>
      </c>
      <c r="BP34" s="153">
        <v>5</v>
      </c>
      <c r="BQ34" s="153">
        <v>71</v>
      </c>
      <c r="BR34" s="153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53"/>
      <c r="CD34" s="153"/>
      <c r="CE34" s="153"/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3"/>
      <c r="CQ34" s="153"/>
      <c r="CR34" s="153"/>
      <c r="CS34" s="153"/>
      <c r="CT34" s="153"/>
      <c r="CU34" s="153"/>
      <c r="CV34" s="153"/>
      <c r="CW34" s="153"/>
      <c r="CX34" s="153"/>
    </row>
    <row r="35" spans="1:102" ht="12.75" customHeight="1" x14ac:dyDescent="0.2">
      <c r="B35" s="154"/>
      <c r="C35" s="526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N35" s="503"/>
      <c r="AO35" s="536"/>
      <c r="AP35" s="536"/>
      <c r="AQ35" s="536"/>
      <c r="AR35" s="536"/>
      <c r="AS35" s="207"/>
      <c r="AT35" s="157"/>
      <c r="AU35" s="196"/>
      <c r="BN35" s="153"/>
      <c r="BO35" s="230">
        <v>44958</v>
      </c>
      <c r="BP35" s="153">
        <v>7</v>
      </c>
      <c r="BQ35" s="153">
        <v>73</v>
      </c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</row>
    <row r="36" spans="1:102" ht="33" customHeight="1" x14ac:dyDescent="0.2">
      <c r="B36" s="343"/>
      <c r="C36" s="196" t="s">
        <v>245</v>
      </c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N36" s="155" t="str">
        <f>+B34</f>
        <v>4.3 Gasto de Operación - 33903 Servicios Integrales (NUMERARIO)</v>
      </c>
      <c r="AO36" s="505"/>
      <c r="AP36" s="196"/>
      <c r="AQ36" s="196"/>
      <c r="AR36" s="196"/>
      <c r="AS36" s="196"/>
      <c r="AT36" s="158" t="s">
        <v>11</v>
      </c>
      <c r="AU36" s="206">
        <f>+'RESUMEN AF'!M6</f>
        <v>45078</v>
      </c>
      <c r="BN36" s="153"/>
      <c r="BO36" s="230">
        <v>44986</v>
      </c>
      <c r="BP36" s="153">
        <v>9</v>
      </c>
      <c r="BQ36" s="153">
        <v>75</v>
      </c>
      <c r="BR36" s="153"/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3"/>
      <c r="CH36" s="153"/>
      <c r="CI36" s="153"/>
      <c r="CJ36" s="153"/>
      <c r="CK36" s="153"/>
      <c r="CL36" s="153"/>
      <c r="CM36" s="153"/>
      <c r="CN36" s="153"/>
      <c r="CO36" s="153"/>
      <c r="CP36" s="153"/>
      <c r="CQ36" s="153"/>
      <c r="CR36" s="153"/>
      <c r="CS36" s="153"/>
      <c r="CT36" s="153"/>
      <c r="CU36" s="153"/>
      <c r="CV36" s="153"/>
      <c r="CW36" s="153"/>
      <c r="CX36" s="153"/>
    </row>
    <row r="37" spans="1:102" ht="7.5" customHeight="1" x14ac:dyDescent="0.2">
      <c r="B37" s="153"/>
      <c r="C37" s="162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N37" s="196"/>
      <c r="AO37" s="505"/>
      <c r="AP37" s="505"/>
      <c r="AQ37" s="505"/>
      <c r="AR37" s="505"/>
      <c r="AS37" s="505"/>
      <c r="AT37" s="505"/>
      <c r="AU37" s="196"/>
      <c r="BN37" s="153"/>
      <c r="BO37" s="230">
        <v>45017</v>
      </c>
      <c r="BP37" s="153">
        <v>11</v>
      </c>
      <c r="BQ37" s="153">
        <v>77</v>
      </c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  <c r="CG37" s="153"/>
      <c r="CH37" s="153"/>
      <c r="CI37" s="153"/>
      <c r="CJ37" s="153"/>
      <c r="CK37" s="153"/>
      <c r="CL37" s="153"/>
      <c r="CM37" s="153"/>
      <c r="CN37" s="153"/>
      <c r="CO37" s="153"/>
      <c r="CP37" s="153"/>
      <c r="CQ37" s="153"/>
      <c r="CR37" s="153"/>
      <c r="CS37" s="153"/>
      <c r="CT37" s="153"/>
      <c r="CU37" s="153"/>
      <c r="CV37" s="153"/>
      <c r="CW37" s="153"/>
      <c r="CX37" s="153"/>
    </row>
    <row r="38" spans="1:102" ht="15" customHeight="1" x14ac:dyDescent="0.2">
      <c r="B38" s="948" t="s">
        <v>10</v>
      </c>
      <c r="C38" s="951" t="s">
        <v>9</v>
      </c>
      <c r="D38" s="954" t="s">
        <v>4</v>
      </c>
      <c r="E38" s="957" t="s">
        <v>2</v>
      </c>
      <c r="F38" s="960">
        <v>44927</v>
      </c>
      <c r="G38" s="961"/>
      <c r="H38" s="960">
        <v>44958</v>
      </c>
      <c r="I38" s="961"/>
      <c r="J38" s="960">
        <v>44986</v>
      </c>
      <c r="K38" s="961"/>
      <c r="L38" s="960">
        <v>45017</v>
      </c>
      <c r="M38" s="961"/>
      <c r="N38" s="960">
        <v>45047</v>
      </c>
      <c r="O38" s="961"/>
      <c r="P38" s="960">
        <v>45078</v>
      </c>
      <c r="Q38" s="961"/>
      <c r="R38" s="960">
        <v>45108</v>
      </c>
      <c r="S38" s="961"/>
      <c r="T38" s="960">
        <v>45139</v>
      </c>
      <c r="U38" s="961"/>
      <c r="V38" s="960">
        <v>45170</v>
      </c>
      <c r="W38" s="961"/>
      <c r="X38" s="960">
        <v>45200</v>
      </c>
      <c r="Y38" s="961"/>
      <c r="Z38" s="960">
        <v>45231</v>
      </c>
      <c r="AA38" s="961"/>
      <c r="AB38" s="960">
        <v>45261</v>
      </c>
      <c r="AC38" s="961"/>
      <c r="AD38" s="960">
        <v>45292</v>
      </c>
      <c r="AE38" s="961"/>
      <c r="AF38" s="960">
        <v>45323</v>
      </c>
      <c r="AG38" s="961"/>
      <c r="AH38" s="960">
        <v>45352</v>
      </c>
      <c r="AI38" s="961"/>
      <c r="AJ38" s="960">
        <v>45383</v>
      </c>
      <c r="AK38" s="961"/>
      <c r="AL38" s="35"/>
      <c r="AN38" s="843" t="s">
        <v>10</v>
      </c>
      <c r="AO38" s="843" t="s">
        <v>9</v>
      </c>
      <c r="AP38" s="843" t="s">
        <v>8</v>
      </c>
      <c r="AQ38" s="843" t="s">
        <v>5</v>
      </c>
      <c r="AR38" s="843"/>
      <c r="AS38" s="843"/>
      <c r="AT38" s="843"/>
      <c r="AU38" s="843"/>
      <c r="BN38" s="153"/>
      <c r="BO38" s="230">
        <v>45047</v>
      </c>
      <c r="BP38" s="153">
        <v>13</v>
      </c>
      <c r="BQ38" s="153">
        <v>79</v>
      </c>
      <c r="BR38" s="153"/>
      <c r="BS38" s="153"/>
      <c r="BT38" s="153"/>
      <c r="BU38" s="153"/>
      <c r="BV38" s="153"/>
      <c r="BW38" s="153"/>
      <c r="BX38" s="153"/>
      <c r="BY38" s="153"/>
      <c r="BZ38" s="153"/>
      <c r="CA38" s="153"/>
      <c r="CB38" s="153"/>
      <c r="CC38" s="153"/>
      <c r="CD38" s="153"/>
      <c r="CE38" s="153"/>
      <c r="CF38" s="153"/>
      <c r="CG38" s="153"/>
      <c r="CH38" s="153"/>
      <c r="CI38" s="153"/>
      <c r="CJ38" s="153"/>
      <c r="CK38" s="153"/>
      <c r="CL38" s="153"/>
      <c r="CM38" s="153"/>
      <c r="CN38" s="153"/>
      <c r="CO38" s="153"/>
      <c r="CP38" s="153"/>
      <c r="CQ38" s="153"/>
      <c r="CR38" s="153"/>
      <c r="CS38" s="153"/>
      <c r="CT38" s="153"/>
      <c r="CU38" s="153"/>
      <c r="CV38" s="153"/>
      <c r="CW38" s="153"/>
      <c r="CX38" s="153"/>
    </row>
    <row r="39" spans="1:102" ht="15" customHeight="1" x14ac:dyDescent="0.2">
      <c r="B39" s="949"/>
      <c r="C39" s="952"/>
      <c r="D39" s="955"/>
      <c r="E39" s="958"/>
      <c r="F39" s="962" t="s">
        <v>83</v>
      </c>
      <c r="G39" s="964" t="s">
        <v>18</v>
      </c>
      <c r="H39" s="962" t="s">
        <v>83</v>
      </c>
      <c r="I39" s="964" t="s">
        <v>18</v>
      </c>
      <c r="J39" s="962" t="s">
        <v>83</v>
      </c>
      <c r="K39" s="964" t="s">
        <v>18</v>
      </c>
      <c r="L39" s="962" t="s">
        <v>83</v>
      </c>
      <c r="M39" s="964" t="s">
        <v>18</v>
      </c>
      <c r="N39" s="962" t="s">
        <v>83</v>
      </c>
      <c r="O39" s="964" t="s">
        <v>18</v>
      </c>
      <c r="P39" s="962" t="s">
        <v>83</v>
      </c>
      <c r="Q39" s="964" t="s">
        <v>18</v>
      </c>
      <c r="R39" s="962" t="s">
        <v>83</v>
      </c>
      <c r="S39" s="964" t="s">
        <v>18</v>
      </c>
      <c r="T39" s="962" t="s">
        <v>83</v>
      </c>
      <c r="U39" s="964" t="s">
        <v>18</v>
      </c>
      <c r="V39" s="962" t="s">
        <v>83</v>
      </c>
      <c r="W39" s="964" t="s">
        <v>18</v>
      </c>
      <c r="X39" s="962" t="s">
        <v>83</v>
      </c>
      <c r="Y39" s="964" t="s">
        <v>18</v>
      </c>
      <c r="Z39" s="962" t="s">
        <v>83</v>
      </c>
      <c r="AA39" s="964" t="s">
        <v>18</v>
      </c>
      <c r="AB39" s="962" t="s">
        <v>83</v>
      </c>
      <c r="AC39" s="964" t="s">
        <v>18</v>
      </c>
      <c r="AD39" s="962" t="s">
        <v>83</v>
      </c>
      <c r="AE39" s="964" t="s">
        <v>18</v>
      </c>
      <c r="AF39" s="962" t="s">
        <v>83</v>
      </c>
      <c r="AG39" s="964" t="s">
        <v>18</v>
      </c>
      <c r="AH39" s="962" t="s">
        <v>83</v>
      </c>
      <c r="AI39" s="964" t="s">
        <v>18</v>
      </c>
      <c r="AJ39" s="962" t="s">
        <v>83</v>
      </c>
      <c r="AK39" s="964" t="s">
        <v>18</v>
      </c>
      <c r="AL39" s="61"/>
      <c r="AN39" s="843"/>
      <c r="AO39" s="843"/>
      <c r="AP39" s="843"/>
      <c r="AQ39" s="843" t="s">
        <v>4</v>
      </c>
      <c r="AR39" s="843" t="s">
        <v>3</v>
      </c>
      <c r="AS39" s="843" t="s">
        <v>2</v>
      </c>
      <c r="AT39" s="843" t="s">
        <v>226</v>
      </c>
      <c r="AU39" s="843" t="s">
        <v>1</v>
      </c>
      <c r="BN39" s="153"/>
      <c r="BO39" s="230">
        <v>45078</v>
      </c>
      <c r="BP39" s="153">
        <v>15</v>
      </c>
      <c r="BQ39" s="153">
        <v>81</v>
      </c>
      <c r="BR39" s="153"/>
      <c r="BS39" s="939">
        <v>44927</v>
      </c>
      <c r="BT39" s="939"/>
      <c r="BU39" s="939">
        <v>44958</v>
      </c>
      <c r="BV39" s="939"/>
      <c r="BW39" s="939">
        <v>44986</v>
      </c>
      <c r="BX39" s="939"/>
      <c r="BY39" s="939">
        <v>45017</v>
      </c>
      <c r="BZ39" s="939"/>
      <c r="CA39" s="939">
        <v>45047</v>
      </c>
      <c r="CB39" s="939"/>
      <c r="CC39" s="939">
        <v>45078</v>
      </c>
      <c r="CD39" s="939"/>
      <c r="CE39" s="939">
        <v>45108</v>
      </c>
      <c r="CF39" s="939"/>
      <c r="CG39" s="939">
        <v>45139</v>
      </c>
      <c r="CH39" s="939"/>
      <c r="CI39" s="939">
        <v>45170</v>
      </c>
      <c r="CJ39" s="939"/>
      <c r="CK39" s="939">
        <v>45200</v>
      </c>
      <c r="CL39" s="939"/>
      <c r="CM39" s="939">
        <v>45231</v>
      </c>
      <c r="CN39" s="939"/>
      <c r="CO39" s="939">
        <v>45261</v>
      </c>
      <c r="CP39" s="939"/>
      <c r="CQ39" s="939">
        <v>45292</v>
      </c>
      <c r="CR39" s="939"/>
      <c r="CS39" s="939">
        <v>45323</v>
      </c>
      <c r="CT39" s="939"/>
      <c r="CU39" s="939">
        <v>45352</v>
      </c>
      <c r="CV39" s="939"/>
      <c r="CW39" s="939">
        <v>45383</v>
      </c>
      <c r="CX39" s="939"/>
    </row>
    <row r="40" spans="1:102" x14ac:dyDescent="0.2">
      <c r="B40" s="950"/>
      <c r="C40" s="953"/>
      <c r="D40" s="956"/>
      <c r="E40" s="959"/>
      <c r="F40" s="963"/>
      <c r="G40" s="965"/>
      <c r="H40" s="963"/>
      <c r="I40" s="965"/>
      <c r="J40" s="963"/>
      <c r="K40" s="965"/>
      <c r="L40" s="963"/>
      <c r="M40" s="965"/>
      <c r="N40" s="963"/>
      <c r="O40" s="965"/>
      <c r="P40" s="963"/>
      <c r="Q40" s="965"/>
      <c r="R40" s="963"/>
      <c r="S40" s="965"/>
      <c r="T40" s="963"/>
      <c r="U40" s="965"/>
      <c r="V40" s="963"/>
      <c r="W40" s="965"/>
      <c r="X40" s="963"/>
      <c r="Y40" s="965"/>
      <c r="Z40" s="963"/>
      <c r="AA40" s="965"/>
      <c r="AB40" s="963"/>
      <c r="AC40" s="965"/>
      <c r="AD40" s="963"/>
      <c r="AE40" s="965"/>
      <c r="AF40" s="963"/>
      <c r="AG40" s="965"/>
      <c r="AH40" s="963"/>
      <c r="AI40" s="965"/>
      <c r="AJ40" s="963"/>
      <c r="AK40" s="965"/>
      <c r="AL40" s="61"/>
      <c r="AN40" s="843"/>
      <c r="AO40" s="843"/>
      <c r="AP40" s="843"/>
      <c r="AQ40" s="843"/>
      <c r="AR40" s="843"/>
      <c r="AS40" s="843"/>
      <c r="AT40" s="843"/>
      <c r="AU40" s="843"/>
      <c r="BN40" s="153"/>
      <c r="BO40" s="230">
        <v>45108</v>
      </c>
      <c r="BP40" s="153">
        <v>17</v>
      </c>
      <c r="BQ40" s="153">
        <v>83</v>
      </c>
      <c r="BR40" s="153"/>
      <c r="BS40" s="484" t="s">
        <v>83</v>
      </c>
      <c r="BT40" s="484" t="s">
        <v>18</v>
      </c>
      <c r="BU40" s="484" t="s">
        <v>83</v>
      </c>
      <c r="BV40" s="484" t="s">
        <v>18</v>
      </c>
      <c r="BW40" s="484" t="s">
        <v>83</v>
      </c>
      <c r="BX40" s="484" t="s">
        <v>18</v>
      </c>
      <c r="BY40" s="484" t="s">
        <v>83</v>
      </c>
      <c r="BZ40" s="484" t="s">
        <v>18</v>
      </c>
      <c r="CA40" s="484" t="s">
        <v>83</v>
      </c>
      <c r="CB40" s="484" t="s">
        <v>18</v>
      </c>
      <c r="CC40" s="484" t="s">
        <v>83</v>
      </c>
      <c r="CD40" s="484" t="s">
        <v>18</v>
      </c>
      <c r="CE40" s="484" t="s">
        <v>83</v>
      </c>
      <c r="CF40" s="484" t="s">
        <v>18</v>
      </c>
      <c r="CG40" s="484" t="s">
        <v>83</v>
      </c>
      <c r="CH40" s="484" t="s">
        <v>18</v>
      </c>
      <c r="CI40" s="484" t="s">
        <v>83</v>
      </c>
      <c r="CJ40" s="484" t="s">
        <v>18</v>
      </c>
      <c r="CK40" s="484" t="s">
        <v>83</v>
      </c>
      <c r="CL40" s="484" t="s">
        <v>18</v>
      </c>
      <c r="CM40" s="484" t="s">
        <v>83</v>
      </c>
      <c r="CN40" s="484" t="s">
        <v>18</v>
      </c>
      <c r="CO40" s="484" t="s">
        <v>83</v>
      </c>
      <c r="CP40" s="484" t="s">
        <v>18</v>
      </c>
      <c r="CQ40" s="484" t="s">
        <v>83</v>
      </c>
      <c r="CR40" s="484" t="s">
        <v>18</v>
      </c>
      <c r="CS40" s="484" t="s">
        <v>83</v>
      </c>
      <c r="CT40" s="484" t="s">
        <v>18</v>
      </c>
      <c r="CU40" s="484" t="s">
        <v>83</v>
      </c>
      <c r="CV40" s="484" t="s">
        <v>18</v>
      </c>
      <c r="CW40" s="484" t="s">
        <v>83</v>
      </c>
      <c r="CX40" s="484" t="s">
        <v>18</v>
      </c>
    </row>
    <row r="41" spans="1:102" x14ac:dyDescent="0.2">
      <c r="B41" s="940" t="s">
        <v>262</v>
      </c>
      <c r="C41" s="941"/>
      <c r="D41" s="941"/>
      <c r="E41" s="941"/>
      <c r="F41" s="941"/>
      <c r="G41" s="941"/>
      <c r="H41" s="941"/>
      <c r="I41" s="941"/>
      <c r="J41" s="941"/>
      <c r="K41" s="941"/>
      <c r="L41" s="941"/>
      <c r="M41" s="941"/>
      <c r="N41" s="941"/>
      <c r="O41" s="941"/>
      <c r="P41" s="941"/>
      <c r="Q41" s="941"/>
      <c r="R41" s="941"/>
      <c r="S41" s="941"/>
      <c r="T41" s="941"/>
      <c r="U41" s="941"/>
      <c r="V41" s="941"/>
      <c r="W41" s="941"/>
      <c r="X41" s="941"/>
      <c r="Y41" s="941"/>
      <c r="Z41" s="941"/>
      <c r="AA41" s="941"/>
      <c r="AB41" s="941"/>
      <c r="AC41" s="941"/>
      <c r="AD41" s="941"/>
      <c r="AE41" s="941"/>
      <c r="AF41" s="941"/>
      <c r="AG41" s="941"/>
      <c r="AH41" s="941"/>
      <c r="AI41" s="941"/>
      <c r="AJ41" s="941"/>
      <c r="AK41" s="941"/>
      <c r="AL41" s="61"/>
      <c r="AN41" s="846" t="str">
        <f>+B41</f>
        <v>Proveedores privados de servicios NO médicos</v>
      </c>
      <c r="AO41" s="847"/>
      <c r="AP41" s="847"/>
      <c r="AQ41" s="847"/>
      <c r="AR41" s="847"/>
      <c r="AS41" s="847"/>
      <c r="AT41" s="847"/>
      <c r="AU41" s="848"/>
      <c r="BN41" s="153"/>
      <c r="BO41" s="230">
        <v>45139</v>
      </c>
      <c r="BP41" s="153">
        <v>19</v>
      </c>
      <c r="BQ41" s="153">
        <v>85</v>
      </c>
      <c r="BR41" s="153"/>
      <c r="BS41" s="938" t="s">
        <v>174</v>
      </c>
      <c r="BT41" s="938"/>
      <c r="BU41" s="938"/>
      <c r="BV41" s="938"/>
      <c r="BW41" s="938"/>
      <c r="BX41" s="938"/>
      <c r="BY41" s="938"/>
      <c r="BZ41" s="938"/>
      <c r="CA41" s="938"/>
      <c r="CB41" s="938"/>
      <c r="CC41" s="938"/>
      <c r="CD41" s="938"/>
      <c r="CE41" s="938"/>
      <c r="CF41" s="938"/>
      <c r="CG41" s="938"/>
      <c r="CH41" s="938"/>
      <c r="CI41" s="938"/>
      <c r="CJ41" s="938"/>
      <c r="CK41" s="938"/>
      <c r="CL41" s="938"/>
      <c r="CM41" s="938"/>
      <c r="CN41" s="938"/>
      <c r="CO41" s="938"/>
      <c r="CP41" s="938"/>
      <c r="CQ41" s="938"/>
      <c r="CR41" s="938"/>
      <c r="CS41" s="938"/>
      <c r="CT41" s="938"/>
      <c r="CU41" s="938"/>
      <c r="CV41" s="938"/>
      <c r="CW41" s="938"/>
      <c r="CX41" s="938"/>
    </row>
    <row r="42" spans="1:102" ht="22.5" x14ac:dyDescent="0.2">
      <c r="B42" s="62" t="s">
        <v>350</v>
      </c>
      <c r="C42" s="66" t="s">
        <v>351</v>
      </c>
      <c r="D42" s="67">
        <v>215640109.81999999</v>
      </c>
      <c r="E42" s="341">
        <f>G42+I42+K42+M42+O42+Q42+S42+U42+W42+Y42+AA42+AC42+AE42+AG42+AI42+AK42</f>
        <v>60405144</v>
      </c>
      <c r="F42" s="68"/>
      <c r="G42" s="69"/>
      <c r="H42" s="68"/>
      <c r="I42" s="69"/>
      <c r="J42" s="68"/>
      <c r="K42" s="69"/>
      <c r="L42" s="68"/>
      <c r="M42" s="69">
        <v>0</v>
      </c>
      <c r="N42" s="68"/>
      <c r="O42" s="69">
        <v>18013158.600000001</v>
      </c>
      <c r="P42" s="68"/>
      <c r="Q42" s="69">
        <v>42391985.399999999</v>
      </c>
      <c r="R42" s="68"/>
      <c r="S42" s="69"/>
      <c r="T42" s="68"/>
      <c r="U42" s="69"/>
      <c r="V42" s="68"/>
      <c r="W42" s="69"/>
      <c r="X42" s="68"/>
      <c r="Y42" s="69"/>
      <c r="Z42" s="68"/>
      <c r="AA42" s="69"/>
      <c r="AB42" s="68"/>
      <c r="AC42" s="69"/>
      <c r="AD42" s="68"/>
      <c r="AE42" s="69"/>
      <c r="AF42" s="68"/>
      <c r="AG42" s="69"/>
      <c r="AH42" s="68"/>
      <c r="AI42" s="69"/>
      <c r="AJ42" s="68"/>
      <c r="AK42" s="69"/>
      <c r="AN42" s="602" t="str">
        <f t="shared" ref="AN42" si="18">$B42</f>
        <v>CASA PLARRE, S.A. DE C.V.</v>
      </c>
      <c r="AO42" s="602" t="str">
        <f t="shared" ref="AO42" si="19">$C42</f>
        <v>Servicio Integral de Quirófano para Anestesia</v>
      </c>
      <c r="AP42" s="609">
        <f>IF($AQ42=$D42,VLOOKUP($AN42,$B42:$CX42,VLOOKUP($AU$7,$BO$33:$BQ$49,2,0),0),0)</f>
        <v>0</v>
      </c>
      <c r="AQ42" s="610">
        <f t="shared" ref="AQ42" si="20">$D42</f>
        <v>215640109.81999999</v>
      </c>
      <c r="AR42" s="304">
        <f>IF($AQ42=$D42,VLOOKUP($AN42,$B42:$CX42,VLOOKUP($AU$7,$BO$33:$BQ$49,2,0)+1,0),0)</f>
        <v>42391985.399999999</v>
      </c>
      <c r="AS42" s="304">
        <f>IF($AQ42=$D42,VLOOKUP($AN42,$B42:$CX42,VLOOKUP($AU$7,$BO$33:$BQ$49,3,0),0),0)</f>
        <v>60405144</v>
      </c>
      <c r="AT42" s="304">
        <v>0</v>
      </c>
      <c r="AU42" s="610">
        <f t="shared" ref="AU42:AU43" si="21">AQ42-AS42-AT42</f>
        <v>155234965.81999999</v>
      </c>
      <c r="BN42" s="153"/>
      <c r="BO42" s="230">
        <v>45231</v>
      </c>
      <c r="BP42" s="153">
        <v>25</v>
      </c>
      <c r="BQ42" s="153">
        <v>91</v>
      </c>
      <c r="BR42" s="153"/>
      <c r="BS42" s="335">
        <f t="shared" ref="BS42:BS43" si="22">F42</f>
        <v>0</v>
      </c>
      <c r="BT42" s="336">
        <f t="shared" ref="BT42:BT43" si="23">G42</f>
        <v>0</v>
      </c>
      <c r="BU42" s="337">
        <f t="shared" ref="BU42:CT43" si="24">H42+BS42</f>
        <v>0</v>
      </c>
      <c r="BV42" s="338">
        <f t="shared" si="24"/>
        <v>0</v>
      </c>
      <c r="BW42" s="337">
        <f t="shared" si="24"/>
        <v>0</v>
      </c>
      <c r="BX42" s="338">
        <f t="shared" si="24"/>
        <v>0</v>
      </c>
      <c r="BY42" s="337">
        <f t="shared" si="24"/>
        <v>0</v>
      </c>
      <c r="BZ42" s="338">
        <f t="shared" si="24"/>
        <v>0</v>
      </c>
      <c r="CA42" s="337">
        <f t="shared" si="24"/>
        <v>0</v>
      </c>
      <c r="CB42" s="338">
        <f t="shared" si="24"/>
        <v>18013158.600000001</v>
      </c>
      <c r="CC42" s="337">
        <f t="shared" si="24"/>
        <v>0</v>
      </c>
      <c r="CD42" s="338">
        <f t="shared" si="24"/>
        <v>60405144</v>
      </c>
      <c r="CE42" s="337">
        <f t="shared" si="24"/>
        <v>0</v>
      </c>
      <c r="CF42" s="338">
        <f t="shared" si="24"/>
        <v>60405144</v>
      </c>
      <c r="CG42" s="337">
        <f t="shared" si="24"/>
        <v>0</v>
      </c>
      <c r="CH42" s="338">
        <f t="shared" si="24"/>
        <v>60405144</v>
      </c>
      <c r="CI42" s="337">
        <f t="shared" si="24"/>
        <v>0</v>
      </c>
      <c r="CJ42" s="338">
        <f t="shared" si="24"/>
        <v>60405144</v>
      </c>
      <c r="CK42" s="337">
        <f t="shared" si="24"/>
        <v>0</v>
      </c>
      <c r="CL42" s="338">
        <f t="shared" si="24"/>
        <v>60405144</v>
      </c>
      <c r="CM42" s="337">
        <f t="shared" si="24"/>
        <v>0</v>
      </c>
      <c r="CN42" s="338">
        <f t="shared" si="24"/>
        <v>60405144</v>
      </c>
      <c r="CO42" s="337">
        <f t="shared" si="24"/>
        <v>0</v>
      </c>
      <c r="CP42" s="338">
        <f t="shared" si="24"/>
        <v>60405144</v>
      </c>
      <c r="CQ42" s="337">
        <f t="shared" si="24"/>
        <v>0</v>
      </c>
      <c r="CR42" s="338">
        <f t="shared" si="24"/>
        <v>60405144</v>
      </c>
      <c r="CS42" s="337">
        <f t="shared" si="24"/>
        <v>0</v>
      </c>
      <c r="CT42" s="338">
        <f t="shared" si="24"/>
        <v>60405144</v>
      </c>
      <c r="CU42" s="337">
        <f t="shared" ref="CU42:CX43" si="25">AJ42+CS42</f>
        <v>0</v>
      </c>
      <c r="CV42" s="338">
        <f t="shared" si="25"/>
        <v>60405144</v>
      </c>
      <c r="CW42" s="337">
        <f t="shared" si="25"/>
        <v>0</v>
      </c>
      <c r="CX42" s="338">
        <f t="shared" si="25"/>
        <v>60405144</v>
      </c>
    </row>
    <row r="43" spans="1:102" ht="22.5" x14ac:dyDescent="0.2">
      <c r="A43" s="494">
        <v>156965345.21000001</v>
      </c>
      <c r="B43" s="62" t="s">
        <v>352</v>
      </c>
      <c r="C43" s="66" t="s">
        <v>349</v>
      </c>
      <c r="D43" s="67">
        <v>80000000</v>
      </c>
      <c r="E43" s="341">
        <f>G43+I43+K43+M43+O43+Q43+S43+U43+W43+Y43+AA43+AC43+AE43+AG43+AI43+AK43</f>
        <v>15613669.6</v>
      </c>
      <c r="F43" s="68"/>
      <c r="G43" s="69"/>
      <c r="H43" s="68"/>
      <c r="I43" s="69"/>
      <c r="J43" s="68"/>
      <c r="K43" s="69"/>
      <c r="L43" s="68"/>
      <c r="M43" s="69">
        <v>7486640</v>
      </c>
      <c r="N43" s="68"/>
      <c r="O43" s="69"/>
      <c r="P43" s="68"/>
      <c r="Q43" s="69">
        <v>8127029.5999999996</v>
      </c>
      <c r="R43" s="68"/>
      <c r="S43" s="69"/>
      <c r="T43" s="68"/>
      <c r="U43" s="69"/>
      <c r="V43" s="68"/>
      <c r="W43" s="69"/>
      <c r="X43" s="68"/>
      <c r="Y43" s="69"/>
      <c r="Z43" s="68"/>
      <c r="AA43" s="69"/>
      <c r="AB43" s="68"/>
      <c r="AC43" s="69"/>
      <c r="AD43" s="68"/>
      <c r="AE43" s="69"/>
      <c r="AF43" s="68"/>
      <c r="AG43" s="69"/>
      <c r="AH43" s="68"/>
      <c r="AI43" s="69"/>
      <c r="AJ43" s="68"/>
      <c r="AK43" s="69"/>
      <c r="AN43" s="605" t="str">
        <f>$B43</f>
        <v>HEMOST, S.A. DE C.V.</v>
      </c>
      <c r="AO43" s="605" t="str">
        <f>$C43</f>
        <v>Servicio Integral de Osteosíntesis y Endoprótesis</v>
      </c>
      <c r="AP43" s="611">
        <f>IF($AQ43=$D43,VLOOKUP($AN43,$B43:$CX43,VLOOKUP($AU$7,$BO$33:$BQ$49,2,0),0),0)</f>
        <v>0</v>
      </c>
      <c r="AQ43" s="612">
        <f>$D43</f>
        <v>80000000</v>
      </c>
      <c r="AR43" s="304">
        <f>IF($AQ43=$D43,VLOOKUP($AN43,$B43:$CX43,VLOOKUP($AU$7,$BO$33:$BQ$49,2,0)+1,0),0)</f>
        <v>8127029.5999999996</v>
      </c>
      <c r="AS43" s="304">
        <f>IF($AQ43=$D43,VLOOKUP($AN43,$B43:$CX43,VLOOKUP($AU$7,$BO$33:$BQ$49,3,0),0),0)</f>
        <v>15613669.6</v>
      </c>
      <c r="AT43" s="304">
        <v>0</v>
      </c>
      <c r="AU43" s="610">
        <f t="shared" si="21"/>
        <v>64386330.399999999</v>
      </c>
      <c r="BN43" s="153"/>
      <c r="BO43" s="230">
        <v>45261</v>
      </c>
      <c r="BP43" s="153">
        <v>27</v>
      </c>
      <c r="BQ43" s="153">
        <v>93</v>
      </c>
      <c r="BR43" s="153"/>
      <c r="BS43" s="335">
        <f t="shared" si="22"/>
        <v>0</v>
      </c>
      <c r="BT43" s="336">
        <f t="shared" si="23"/>
        <v>0</v>
      </c>
      <c r="BU43" s="337">
        <f t="shared" si="24"/>
        <v>0</v>
      </c>
      <c r="BV43" s="338">
        <f t="shared" si="24"/>
        <v>0</v>
      </c>
      <c r="BW43" s="337">
        <f t="shared" si="24"/>
        <v>0</v>
      </c>
      <c r="BX43" s="338">
        <f t="shared" si="24"/>
        <v>0</v>
      </c>
      <c r="BY43" s="337">
        <f t="shared" si="24"/>
        <v>0</v>
      </c>
      <c r="BZ43" s="338">
        <f t="shared" si="24"/>
        <v>7486640</v>
      </c>
      <c r="CA43" s="337">
        <f t="shared" si="24"/>
        <v>0</v>
      </c>
      <c r="CB43" s="338">
        <f t="shared" si="24"/>
        <v>7486640</v>
      </c>
      <c r="CC43" s="337">
        <f t="shared" si="24"/>
        <v>0</v>
      </c>
      <c r="CD43" s="338">
        <f t="shared" si="24"/>
        <v>15613669.6</v>
      </c>
      <c r="CE43" s="337">
        <f t="shared" si="24"/>
        <v>0</v>
      </c>
      <c r="CF43" s="338">
        <f t="shared" si="24"/>
        <v>15613669.6</v>
      </c>
      <c r="CG43" s="337">
        <f t="shared" si="24"/>
        <v>0</v>
      </c>
      <c r="CH43" s="338">
        <f t="shared" si="24"/>
        <v>15613669.6</v>
      </c>
      <c r="CI43" s="337">
        <f t="shared" si="24"/>
        <v>0</v>
      </c>
      <c r="CJ43" s="338">
        <f t="shared" si="24"/>
        <v>15613669.6</v>
      </c>
      <c r="CK43" s="337">
        <f t="shared" si="24"/>
        <v>0</v>
      </c>
      <c r="CL43" s="338">
        <f t="shared" si="24"/>
        <v>15613669.6</v>
      </c>
      <c r="CM43" s="337">
        <f t="shared" si="24"/>
        <v>0</v>
      </c>
      <c r="CN43" s="338">
        <f t="shared" si="24"/>
        <v>15613669.6</v>
      </c>
      <c r="CO43" s="337">
        <f t="shared" si="24"/>
        <v>0</v>
      </c>
      <c r="CP43" s="338">
        <f t="shared" si="24"/>
        <v>15613669.6</v>
      </c>
      <c r="CQ43" s="337">
        <f t="shared" si="24"/>
        <v>0</v>
      </c>
      <c r="CR43" s="338">
        <f t="shared" si="24"/>
        <v>15613669.6</v>
      </c>
      <c r="CS43" s="337">
        <f t="shared" si="24"/>
        <v>0</v>
      </c>
      <c r="CT43" s="338">
        <f t="shared" si="24"/>
        <v>15613669.6</v>
      </c>
      <c r="CU43" s="337">
        <f t="shared" si="25"/>
        <v>0</v>
      </c>
      <c r="CV43" s="338">
        <f t="shared" si="25"/>
        <v>15613669.6</v>
      </c>
      <c r="CW43" s="337">
        <f t="shared" si="25"/>
        <v>0</v>
      </c>
      <c r="CX43" s="338">
        <f t="shared" si="25"/>
        <v>15613669.6</v>
      </c>
    </row>
    <row r="44" spans="1:102" ht="15" x14ac:dyDescent="0.2">
      <c r="B44" s="777" t="s">
        <v>166</v>
      </c>
      <c r="C44" s="777"/>
      <c r="D44" s="481">
        <f t="shared" ref="D44:AK44" si="26">SUM(D42:D43)</f>
        <v>295640109.81999999</v>
      </c>
      <c r="E44" s="481">
        <f t="shared" si="26"/>
        <v>76018813.599999994</v>
      </c>
      <c r="F44" s="482">
        <f t="shared" si="26"/>
        <v>0</v>
      </c>
      <c r="G44" s="481">
        <f t="shared" si="26"/>
        <v>0</v>
      </c>
      <c r="H44" s="482">
        <f t="shared" si="26"/>
        <v>0</v>
      </c>
      <c r="I44" s="481">
        <f t="shared" si="26"/>
        <v>0</v>
      </c>
      <c r="J44" s="482">
        <f t="shared" si="26"/>
        <v>0</v>
      </c>
      <c r="K44" s="481">
        <f t="shared" si="26"/>
        <v>0</v>
      </c>
      <c r="L44" s="482">
        <f t="shared" si="26"/>
        <v>0</v>
      </c>
      <c r="M44" s="481">
        <f t="shared" si="26"/>
        <v>7486640</v>
      </c>
      <c r="N44" s="482">
        <f t="shared" si="26"/>
        <v>0</v>
      </c>
      <c r="O44" s="481">
        <f t="shared" si="26"/>
        <v>18013158.600000001</v>
      </c>
      <c r="P44" s="482">
        <f t="shared" si="26"/>
        <v>0</v>
      </c>
      <c r="Q44" s="481">
        <f t="shared" si="26"/>
        <v>50519015</v>
      </c>
      <c r="R44" s="482">
        <f t="shared" si="26"/>
        <v>0</v>
      </c>
      <c r="S44" s="481">
        <f t="shared" si="26"/>
        <v>0</v>
      </c>
      <c r="T44" s="482">
        <f t="shared" si="26"/>
        <v>0</v>
      </c>
      <c r="U44" s="481">
        <f t="shared" si="26"/>
        <v>0</v>
      </c>
      <c r="V44" s="482">
        <f t="shared" si="26"/>
        <v>0</v>
      </c>
      <c r="W44" s="481">
        <f t="shared" si="26"/>
        <v>0</v>
      </c>
      <c r="X44" s="482">
        <f t="shared" si="26"/>
        <v>0</v>
      </c>
      <c r="Y44" s="481">
        <f t="shared" si="26"/>
        <v>0</v>
      </c>
      <c r="Z44" s="482">
        <f t="shared" si="26"/>
        <v>0</v>
      </c>
      <c r="AA44" s="481">
        <f t="shared" si="26"/>
        <v>0</v>
      </c>
      <c r="AB44" s="482">
        <f t="shared" si="26"/>
        <v>0</v>
      </c>
      <c r="AC44" s="481">
        <f t="shared" si="26"/>
        <v>0</v>
      </c>
      <c r="AD44" s="482">
        <f t="shared" si="26"/>
        <v>0</v>
      </c>
      <c r="AE44" s="481">
        <f t="shared" si="26"/>
        <v>0</v>
      </c>
      <c r="AF44" s="482">
        <f t="shared" si="26"/>
        <v>0</v>
      </c>
      <c r="AG44" s="481">
        <f t="shared" si="26"/>
        <v>0</v>
      </c>
      <c r="AH44" s="482">
        <f t="shared" si="26"/>
        <v>0</v>
      </c>
      <c r="AI44" s="481">
        <f t="shared" si="26"/>
        <v>0</v>
      </c>
      <c r="AJ44" s="482">
        <f t="shared" si="26"/>
        <v>0</v>
      </c>
      <c r="AK44" s="481">
        <f t="shared" si="26"/>
        <v>0</v>
      </c>
      <c r="AN44" s="853" t="s">
        <v>166</v>
      </c>
      <c r="AO44" s="853"/>
      <c r="AP44" s="483">
        <f t="shared" ref="AP44:AU44" si="27">SUM(AP42:AP43)</f>
        <v>0</v>
      </c>
      <c r="AQ44" s="468">
        <f t="shared" si="27"/>
        <v>295640109.81999999</v>
      </c>
      <c r="AR44" s="468">
        <f t="shared" si="27"/>
        <v>50519015</v>
      </c>
      <c r="AS44" s="468">
        <f t="shared" si="27"/>
        <v>76018813.599999994</v>
      </c>
      <c r="AT44" s="468">
        <f t="shared" si="27"/>
        <v>0</v>
      </c>
      <c r="AU44" s="468">
        <f t="shared" si="27"/>
        <v>219621296.22</v>
      </c>
      <c r="BN44" s="153"/>
      <c r="BO44" s="230">
        <v>45292</v>
      </c>
      <c r="BP44" s="153">
        <v>29</v>
      </c>
      <c r="BQ44" s="153">
        <v>95</v>
      </c>
      <c r="BR44" s="153"/>
      <c r="BS44" s="153"/>
      <c r="BT44" s="153"/>
      <c r="BU44" s="153"/>
      <c r="BV44" s="153"/>
      <c r="BW44" s="153"/>
      <c r="BX44" s="153"/>
      <c r="BY44" s="153"/>
      <c r="BZ44" s="153"/>
      <c r="CA44" s="153"/>
      <c r="CB44" s="153"/>
      <c r="CC44" s="153"/>
      <c r="CD44" s="153"/>
      <c r="CE44" s="153"/>
      <c r="CF44" s="153"/>
      <c r="CG44" s="153"/>
      <c r="CH44" s="153"/>
      <c r="CI44" s="153"/>
      <c r="CJ44" s="153"/>
      <c r="CK44" s="153"/>
      <c r="CL44" s="153"/>
      <c r="CM44" s="153"/>
      <c r="CN44" s="153"/>
      <c r="CO44" s="153"/>
      <c r="CP44" s="153"/>
      <c r="CQ44" s="153"/>
      <c r="CR44" s="153"/>
      <c r="CS44" s="153"/>
      <c r="CT44" s="153"/>
      <c r="CU44" s="153"/>
      <c r="CV44" s="153"/>
      <c r="CW44" s="153"/>
      <c r="CX44" s="153"/>
    </row>
    <row r="45" spans="1:102" x14ac:dyDescent="0.2"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N45" s="196"/>
      <c r="AO45" s="196"/>
      <c r="AP45" s="196"/>
      <c r="AQ45" s="196"/>
      <c r="AR45" s="196"/>
      <c r="AS45" s="196"/>
      <c r="AT45" s="196"/>
      <c r="AU45" s="196"/>
      <c r="BN45" s="153"/>
      <c r="BO45" s="230">
        <v>45323</v>
      </c>
      <c r="BP45" s="153">
        <v>31</v>
      </c>
      <c r="BQ45" s="153">
        <v>97</v>
      </c>
      <c r="BR45" s="153"/>
      <c r="BS45" s="153"/>
      <c r="BT45" s="153"/>
      <c r="BU45" s="153"/>
      <c r="BV45" s="153"/>
      <c r="BW45" s="153"/>
      <c r="BX45" s="153"/>
      <c r="BY45" s="153"/>
      <c r="BZ45" s="153"/>
      <c r="CA45" s="153"/>
      <c r="CB45" s="153"/>
      <c r="CC45" s="153"/>
      <c r="CD45" s="153"/>
      <c r="CE45" s="153"/>
      <c r="CF45" s="153"/>
      <c r="CG45" s="153"/>
      <c r="CH45" s="153"/>
      <c r="CI45" s="153"/>
      <c r="CJ45" s="153"/>
      <c r="CK45" s="153"/>
      <c r="CL45" s="153"/>
      <c r="CM45" s="153"/>
      <c r="CN45" s="153"/>
      <c r="CO45" s="153"/>
      <c r="CP45" s="153"/>
      <c r="CQ45" s="153"/>
      <c r="CR45" s="153"/>
      <c r="CS45" s="153"/>
      <c r="CT45" s="153"/>
      <c r="CU45" s="153"/>
      <c r="CV45" s="153"/>
      <c r="CW45" s="153"/>
      <c r="CX45" s="153"/>
    </row>
    <row r="46" spans="1:102" ht="15" customHeight="1" x14ac:dyDescent="0.2">
      <c r="B46" s="940" t="s">
        <v>253</v>
      </c>
      <c r="C46" s="941"/>
      <c r="D46" s="941"/>
      <c r="E46" s="941"/>
      <c r="F46" s="941"/>
      <c r="G46" s="941"/>
      <c r="H46" s="941"/>
      <c r="I46" s="941"/>
      <c r="J46" s="941"/>
      <c r="K46" s="941"/>
      <c r="L46" s="941"/>
      <c r="M46" s="941"/>
      <c r="N46" s="941"/>
      <c r="O46" s="941"/>
      <c r="P46" s="941"/>
      <c r="Q46" s="941"/>
      <c r="R46" s="941"/>
      <c r="S46" s="941"/>
      <c r="T46" s="941"/>
      <c r="U46" s="941"/>
      <c r="V46" s="941"/>
      <c r="W46" s="941"/>
      <c r="X46" s="941"/>
      <c r="Y46" s="941"/>
      <c r="Z46" s="941"/>
      <c r="AA46" s="941"/>
      <c r="AB46" s="941"/>
      <c r="AC46" s="941"/>
      <c r="AD46" s="941"/>
      <c r="AE46" s="941"/>
      <c r="AF46" s="941"/>
      <c r="AG46" s="941"/>
      <c r="AH46" s="941"/>
      <c r="AI46" s="941"/>
      <c r="AJ46" s="941"/>
      <c r="AK46" s="941"/>
      <c r="AL46" s="61"/>
      <c r="AN46" s="850" t="str">
        <f>+B46</f>
        <v>Institutos Nacionales de Salud, Hospitales Federales y Establecimientos de Salud Públicos</v>
      </c>
      <c r="AO46" s="851"/>
      <c r="AP46" s="851"/>
      <c r="AQ46" s="851"/>
      <c r="AR46" s="851"/>
      <c r="AS46" s="851"/>
      <c r="AT46" s="851"/>
      <c r="AU46" s="852"/>
      <c r="BN46" s="153"/>
      <c r="BO46" s="230">
        <v>45352</v>
      </c>
      <c r="BP46" s="153">
        <v>33</v>
      </c>
      <c r="BQ46" s="153">
        <v>99</v>
      </c>
      <c r="BR46" s="153"/>
      <c r="BS46" s="942" t="s">
        <v>175</v>
      </c>
      <c r="BT46" s="942"/>
      <c r="BU46" s="942"/>
      <c r="BV46" s="942"/>
      <c r="BW46" s="942"/>
      <c r="BX46" s="942"/>
      <c r="BY46" s="942"/>
      <c r="BZ46" s="942"/>
      <c r="CA46" s="942"/>
      <c r="CB46" s="942"/>
      <c r="CC46" s="942"/>
      <c r="CD46" s="942"/>
      <c r="CE46" s="942"/>
      <c r="CF46" s="942"/>
      <c r="CG46" s="942"/>
      <c r="CH46" s="942"/>
      <c r="CI46" s="942"/>
      <c r="CJ46" s="942"/>
      <c r="CK46" s="942"/>
      <c r="CL46" s="942"/>
      <c r="CM46" s="942"/>
      <c r="CN46" s="942"/>
      <c r="CO46" s="942"/>
      <c r="CP46" s="942"/>
      <c r="CQ46" s="942"/>
      <c r="CR46" s="942"/>
      <c r="CS46" s="942"/>
      <c r="CT46" s="942"/>
      <c r="CU46" s="942"/>
      <c r="CV46" s="942"/>
      <c r="CW46" s="942"/>
      <c r="CX46" s="942"/>
    </row>
    <row r="47" spans="1:102" x14ac:dyDescent="0.2">
      <c r="B47" s="62">
        <v>0</v>
      </c>
      <c r="C47" s="63"/>
      <c r="D47" s="64"/>
      <c r="E47" s="341">
        <f>G47+I47+K47+M47+O47+Q47+S47+U47+W47+Y47+AA47+AC47+AE47+AG47+AI47+AK47</f>
        <v>0</v>
      </c>
      <c r="F47" s="65"/>
      <c r="G47" s="49"/>
      <c r="H47" s="65"/>
      <c r="I47" s="49"/>
      <c r="J47" s="65"/>
      <c r="K47" s="49"/>
      <c r="L47" s="65"/>
      <c r="M47" s="49"/>
      <c r="N47" s="65"/>
      <c r="O47" s="49"/>
      <c r="P47" s="65"/>
      <c r="Q47" s="49"/>
      <c r="R47" s="65"/>
      <c r="S47" s="49"/>
      <c r="T47" s="65"/>
      <c r="U47" s="49"/>
      <c r="V47" s="65"/>
      <c r="W47" s="49"/>
      <c r="X47" s="65"/>
      <c r="Y47" s="49"/>
      <c r="Z47" s="65"/>
      <c r="AA47" s="49"/>
      <c r="AB47" s="65"/>
      <c r="AC47" s="49"/>
      <c r="AD47" s="65"/>
      <c r="AE47" s="49"/>
      <c r="AF47" s="65"/>
      <c r="AG47" s="49"/>
      <c r="AH47" s="65"/>
      <c r="AI47" s="49"/>
      <c r="AJ47" s="65"/>
      <c r="AK47" s="49"/>
      <c r="AN47" s="602">
        <f>$B47</f>
        <v>0</v>
      </c>
      <c r="AO47" s="602">
        <f>$C47</f>
        <v>0</v>
      </c>
      <c r="AP47" s="609">
        <f>IF($AQ47=$D47,VLOOKUP($AN47,$B47:$CX47,VLOOKUP($AU$7,$BO$33:$BQ$49,2,0),0),0)</f>
        <v>0</v>
      </c>
      <c r="AQ47" s="610">
        <f>$D47</f>
        <v>0</v>
      </c>
      <c r="AR47" s="304">
        <f>IF($AQ47=$D47,VLOOKUP($AN47,$B47:$CX47,VLOOKUP($AU$7,$BO$33:$BQ$49,2,0)+1,0),0)</f>
        <v>0</v>
      </c>
      <c r="AS47" s="304">
        <f>IF($AQ47=$D47,VLOOKUP($AN47,$B47:$CX47,VLOOKUP($AU$7,$BO$33:$BQ$49,3,0),0),0)</f>
        <v>0</v>
      </c>
      <c r="AT47" s="304">
        <v>0</v>
      </c>
      <c r="AU47" s="610">
        <f>AQ47-AS47-AT47</f>
        <v>0</v>
      </c>
      <c r="BN47" s="153"/>
      <c r="BR47" s="153"/>
      <c r="BS47" s="335">
        <f>F47</f>
        <v>0</v>
      </c>
      <c r="BT47" s="336">
        <f>G47</f>
        <v>0</v>
      </c>
      <c r="BU47" s="337">
        <f t="shared" ref="BU47:CJ48" si="28">H47+BS47</f>
        <v>0</v>
      </c>
      <c r="BV47" s="338">
        <f t="shared" si="28"/>
        <v>0</v>
      </c>
      <c r="BW47" s="337">
        <f t="shared" si="28"/>
        <v>0</v>
      </c>
      <c r="BX47" s="338">
        <f t="shared" si="28"/>
        <v>0</v>
      </c>
      <c r="BY47" s="337">
        <f t="shared" si="28"/>
        <v>0</v>
      </c>
      <c r="BZ47" s="338">
        <f t="shared" si="28"/>
        <v>0</v>
      </c>
      <c r="CA47" s="337">
        <f t="shared" si="28"/>
        <v>0</v>
      </c>
      <c r="CB47" s="338">
        <f t="shared" si="28"/>
        <v>0</v>
      </c>
      <c r="CC47" s="337">
        <f t="shared" si="28"/>
        <v>0</v>
      </c>
      <c r="CD47" s="338">
        <f t="shared" si="28"/>
        <v>0</v>
      </c>
      <c r="CE47" s="337">
        <f t="shared" si="28"/>
        <v>0</v>
      </c>
      <c r="CF47" s="338">
        <f t="shared" si="28"/>
        <v>0</v>
      </c>
      <c r="CG47" s="337">
        <f t="shared" si="28"/>
        <v>0</v>
      </c>
      <c r="CH47" s="338">
        <f t="shared" si="28"/>
        <v>0</v>
      </c>
      <c r="CI47" s="337">
        <f t="shared" si="28"/>
        <v>0</v>
      </c>
      <c r="CJ47" s="338">
        <f t="shared" si="28"/>
        <v>0</v>
      </c>
      <c r="CK47" s="337">
        <f t="shared" ref="CE47:CT48" si="29">X47+CI47</f>
        <v>0</v>
      </c>
      <c r="CL47" s="338">
        <f t="shared" si="29"/>
        <v>0</v>
      </c>
      <c r="CM47" s="337">
        <f t="shared" si="29"/>
        <v>0</v>
      </c>
      <c r="CN47" s="338">
        <f t="shared" si="29"/>
        <v>0</v>
      </c>
      <c r="CO47" s="337">
        <f t="shared" si="29"/>
        <v>0</v>
      </c>
      <c r="CP47" s="338">
        <f t="shared" si="29"/>
        <v>0</v>
      </c>
      <c r="CQ47" s="337">
        <f t="shared" si="29"/>
        <v>0</v>
      </c>
      <c r="CR47" s="338">
        <f t="shared" si="29"/>
        <v>0</v>
      </c>
      <c r="CS47" s="337">
        <f t="shared" si="29"/>
        <v>0</v>
      </c>
      <c r="CT47" s="337">
        <f t="shared" si="29"/>
        <v>0</v>
      </c>
      <c r="CU47" s="337">
        <f>AJ47+CS47</f>
        <v>0</v>
      </c>
      <c r="CV47" s="337">
        <f t="shared" ref="CV47:CX48" si="30">AK47+CT47</f>
        <v>0</v>
      </c>
      <c r="CW47" s="337">
        <f t="shared" si="30"/>
        <v>0</v>
      </c>
      <c r="CX47" s="337">
        <f t="shared" si="30"/>
        <v>0</v>
      </c>
    </row>
    <row r="48" spans="1:102" x14ac:dyDescent="0.2">
      <c r="B48" s="62">
        <v>0</v>
      </c>
      <c r="C48" s="63"/>
      <c r="D48" s="67"/>
      <c r="E48" s="341">
        <f>G48+I48+K48+M48+O48+Q48+S48+U48+W48+Y48+AA48+AC48+AE48+AG48+AI48+AK48</f>
        <v>0</v>
      </c>
      <c r="F48" s="68"/>
      <c r="G48" s="69"/>
      <c r="H48" s="68"/>
      <c r="I48" s="69"/>
      <c r="J48" s="68"/>
      <c r="K48" s="69"/>
      <c r="L48" s="68"/>
      <c r="M48" s="69"/>
      <c r="N48" s="68"/>
      <c r="O48" s="69"/>
      <c r="P48" s="68"/>
      <c r="Q48" s="69"/>
      <c r="R48" s="68"/>
      <c r="S48" s="69"/>
      <c r="T48" s="68"/>
      <c r="U48" s="69"/>
      <c r="V48" s="68"/>
      <c r="W48" s="69"/>
      <c r="X48" s="68"/>
      <c r="Y48" s="69"/>
      <c r="Z48" s="68"/>
      <c r="AA48" s="69"/>
      <c r="AB48" s="68"/>
      <c r="AC48" s="69"/>
      <c r="AD48" s="68"/>
      <c r="AE48" s="69"/>
      <c r="AF48" s="68"/>
      <c r="AG48" s="69"/>
      <c r="AH48" s="68"/>
      <c r="AI48" s="69"/>
      <c r="AJ48" s="68"/>
      <c r="AK48" s="69"/>
      <c r="AN48" s="605">
        <f>$B48</f>
        <v>0</v>
      </c>
      <c r="AO48" s="605">
        <f>$C48</f>
        <v>0</v>
      </c>
      <c r="AP48" s="611">
        <f>IF($AQ48=$D48,VLOOKUP($AN48,$B48:$CX48,VLOOKUP($AU$7,$BO$33:$BQ$49,2,0),0),0)</f>
        <v>0</v>
      </c>
      <c r="AQ48" s="612">
        <f>$D48</f>
        <v>0</v>
      </c>
      <c r="AR48" s="305">
        <f>IF($AQ48=$D48,VLOOKUP($AN48,$B48:$CX48,VLOOKUP($AU$7,$BO$33:$BQ$49,2,0)+1,0),0)</f>
        <v>0</v>
      </c>
      <c r="AS48" s="305">
        <f>IF($AQ48=$D48,VLOOKUP($AN48,$B48:$CX48,VLOOKUP($AU$7,$BO$33:$BQ$49,3,0),0),0)</f>
        <v>0</v>
      </c>
      <c r="AT48" s="305">
        <v>0</v>
      </c>
      <c r="AU48" s="612">
        <f>AQ48-AS48-AT48</f>
        <v>0</v>
      </c>
      <c r="BN48" s="153"/>
      <c r="BR48" s="153"/>
      <c r="BS48" s="335">
        <f>F48</f>
        <v>0</v>
      </c>
      <c r="BT48" s="336">
        <f>G48</f>
        <v>0</v>
      </c>
      <c r="BU48" s="337">
        <f t="shared" si="28"/>
        <v>0</v>
      </c>
      <c r="BV48" s="338">
        <f t="shared" si="28"/>
        <v>0</v>
      </c>
      <c r="BW48" s="337">
        <f t="shared" si="28"/>
        <v>0</v>
      </c>
      <c r="BX48" s="338">
        <f t="shared" si="28"/>
        <v>0</v>
      </c>
      <c r="BY48" s="337">
        <f t="shared" si="28"/>
        <v>0</v>
      </c>
      <c r="BZ48" s="338">
        <f t="shared" si="28"/>
        <v>0</v>
      </c>
      <c r="CA48" s="337">
        <f t="shared" si="28"/>
        <v>0</v>
      </c>
      <c r="CB48" s="338">
        <f t="shared" si="28"/>
        <v>0</v>
      </c>
      <c r="CC48" s="337">
        <f t="shared" si="28"/>
        <v>0</v>
      </c>
      <c r="CD48" s="338">
        <f t="shared" si="28"/>
        <v>0</v>
      </c>
      <c r="CE48" s="337">
        <f t="shared" si="29"/>
        <v>0</v>
      </c>
      <c r="CF48" s="338">
        <f t="shared" si="29"/>
        <v>0</v>
      </c>
      <c r="CG48" s="337">
        <f t="shared" si="29"/>
        <v>0</v>
      </c>
      <c r="CH48" s="338">
        <f t="shared" si="29"/>
        <v>0</v>
      </c>
      <c r="CI48" s="337">
        <f t="shared" si="29"/>
        <v>0</v>
      </c>
      <c r="CJ48" s="338">
        <f t="shared" si="29"/>
        <v>0</v>
      </c>
      <c r="CK48" s="337">
        <f t="shared" si="29"/>
        <v>0</v>
      </c>
      <c r="CL48" s="338">
        <f t="shared" si="29"/>
        <v>0</v>
      </c>
      <c r="CM48" s="337">
        <f t="shared" si="29"/>
        <v>0</v>
      </c>
      <c r="CN48" s="338">
        <f t="shared" si="29"/>
        <v>0</v>
      </c>
      <c r="CO48" s="337">
        <f t="shared" si="29"/>
        <v>0</v>
      </c>
      <c r="CP48" s="338">
        <f t="shared" si="29"/>
        <v>0</v>
      </c>
      <c r="CQ48" s="337">
        <f t="shared" si="29"/>
        <v>0</v>
      </c>
      <c r="CR48" s="338">
        <f t="shared" si="29"/>
        <v>0</v>
      </c>
      <c r="CS48" s="337">
        <f t="shared" si="29"/>
        <v>0</v>
      </c>
      <c r="CT48" s="337">
        <f t="shared" si="29"/>
        <v>0</v>
      </c>
      <c r="CU48" s="337">
        <f>AJ48+CS48</f>
        <v>0</v>
      </c>
      <c r="CV48" s="337">
        <f t="shared" si="30"/>
        <v>0</v>
      </c>
      <c r="CW48" s="337">
        <f t="shared" si="30"/>
        <v>0</v>
      </c>
      <c r="CX48" s="337">
        <f t="shared" si="30"/>
        <v>0</v>
      </c>
    </row>
    <row r="49" spans="2:102" ht="15" x14ac:dyDescent="0.2">
      <c r="B49" s="968" t="s">
        <v>166</v>
      </c>
      <c r="C49" s="969"/>
      <c r="D49" s="481">
        <f t="shared" ref="D49:AK49" si="31">SUM(D47:D48)</f>
        <v>0</v>
      </c>
      <c r="E49" s="481">
        <f t="shared" si="31"/>
        <v>0</v>
      </c>
      <c r="F49" s="482">
        <f t="shared" si="31"/>
        <v>0</v>
      </c>
      <c r="G49" s="481">
        <f t="shared" si="31"/>
        <v>0</v>
      </c>
      <c r="H49" s="482">
        <f t="shared" si="31"/>
        <v>0</v>
      </c>
      <c r="I49" s="481">
        <f t="shared" si="31"/>
        <v>0</v>
      </c>
      <c r="J49" s="482">
        <f t="shared" si="31"/>
        <v>0</v>
      </c>
      <c r="K49" s="481">
        <f t="shared" si="31"/>
        <v>0</v>
      </c>
      <c r="L49" s="482">
        <f t="shared" si="31"/>
        <v>0</v>
      </c>
      <c r="M49" s="481">
        <f t="shared" si="31"/>
        <v>0</v>
      </c>
      <c r="N49" s="482">
        <f t="shared" si="31"/>
        <v>0</v>
      </c>
      <c r="O49" s="481">
        <f t="shared" si="31"/>
        <v>0</v>
      </c>
      <c r="P49" s="482">
        <f t="shared" si="31"/>
        <v>0</v>
      </c>
      <c r="Q49" s="481">
        <f t="shared" si="31"/>
        <v>0</v>
      </c>
      <c r="R49" s="482">
        <f t="shared" si="31"/>
        <v>0</v>
      </c>
      <c r="S49" s="481">
        <f t="shared" si="31"/>
        <v>0</v>
      </c>
      <c r="T49" s="482">
        <f t="shared" si="31"/>
        <v>0</v>
      </c>
      <c r="U49" s="481">
        <f t="shared" si="31"/>
        <v>0</v>
      </c>
      <c r="V49" s="482">
        <f t="shared" si="31"/>
        <v>0</v>
      </c>
      <c r="W49" s="481">
        <f t="shared" si="31"/>
        <v>0</v>
      </c>
      <c r="X49" s="482">
        <f t="shared" si="31"/>
        <v>0</v>
      </c>
      <c r="Y49" s="481">
        <f t="shared" si="31"/>
        <v>0</v>
      </c>
      <c r="Z49" s="482">
        <f t="shared" si="31"/>
        <v>0</v>
      </c>
      <c r="AA49" s="481">
        <f t="shared" si="31"/>
        <v>0</v>
      </c>
      <c r="AB49" s="482">
        <f t="shared" si="31"/>
        <v>0</v>
      </c>
      <c r="AC49" s="481">
        <f t="shared" si="31"/>
        <v>0</v>
      </c>
      <c r="AD49" s="482">
        <f t="shared" si="31"/>
        <v>0</v>
      </c>
      <c r="AE49" s="481">
        <f t="shared" si="31"/>
        <v>0</v>
      </c>
      <c r="AF49" s="482">
        <f t="shared" si="31"/>
        <v>0</v>
      </c>
      <c r="AG49" s="481">
        <f t="shared" si="31"/>
        <v>0</v>
      </c>
      <c r="AH49" s="482">
        <f t="shared" ref="AH49:AI49" si="32">SUM(AH47:AH48)</f>
        <v>0</v>
      </c>
      <c r="AI49" s="481">
        <f t="shared" si="32"/>
        <v>0</v>
      </c>
      <c r="AJ49" s="482">
        <f t="shared" si="31"/>
        <v>0</v>
      </c>
      <c r="AK49" s="481">
        <f t="shared" si="31"/>
        <v>0</v>
      </c>
      <c r="AN49" s="853" t="s">
        <v>166</v>
      </c>
      <c r="AO49" s="853"/>
      <c r="AP49" s="483">
        <f t="shared" ref="AP49:AU49" si="33">SUM(AP47:AP48)</f>
        <v>0</v>
      </c>
      <c r="AQ49" s="468">
        <f t="shared" si="33"/>
        <v>0</v>
      </c>
      <c r="AR49" s="468">
        <f t="shared" si="33"/>
        <v>0</v>
      </c>
      <c r="AS49" s="468">
        <f t="shared" si="33"/>
        <v>0</v>
      </c>
      <c r="AT49" s="468">
        <f t="shared" si="33"/>
        <v>0</v>
      </c>
      <c r="AU49" s="468">
        <f t="shared" si="33"/>
        <v>0</v>
      </c>
      <c r="BN49" s="153"/>
      <c r="BO49" s="230"/>
      <c r="BP49" s="153"/>
      <c r="BQ49" s="153"/>
      <c r="BR49" s="153"/>
      <c r="BS49" s="153"/>
      <c r="BT49" s="153"/>
      <c r="BU49" s="153"/>
      <c r="BV49" s="153"/>
      <c r="BW49" s="153"/>
      <c r="BX49" s="153"/>
      <c r="BY49" s="153"/>
      <c r="BZ49" s="153"/>
      <c r="CA49" s="153"/>
      <c r="CB49" s="153"/>
      <c r="CC49" s="153"/>
      <c r="CD49" s="153"/>
      <c r="CE49" s="153"/>
      <c r="CF49" s="153"/>
      <c r="CG49" s="153"/>
      <c r="CH49" s="153"/>
      <c r="CI49" s="153"/>
      <c r="CJ49" s="153"/>
      <c r="CK49" s="153"/>
      <c r="CL49" s="153"/>
      <c r="CM49" s="153"/>
      <c r="CN49" s="153"/>
      <c r="CO49" s="153"/>
      <c r="CP49" s="153"/>
      <c r="CQ49" s="153"/>
      <c r="CR49" s="153"/>
      <c r="CS49" s="153"/>
      <c r="CT49" s="153"/>
      <c r="CU49" s="153"/>
      <c r="CV49" s="153"/>
      <c r="CW49" s="153"/>
      <c r="CX49" s="153"/>
    </row>
    <row r="50" spans="2:102" x14ac:dyDescent="0.2"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N50" s="196"/>
      <c r="AO50" s="196"/>
      <c r="AP50" s="196"/>
      <c r="AQ50" s="196"/>
      <c r="AR50" s="196"/>
      <c r="AS50" s="196"/>
      <c r="AT50" s="196"/>
      <c r="AU50" s="196"/>
      <c r="BN50" s="153"/>
      <c r="BO50" s="153"/>
      <c r="BP50" s="153"/>
      <c r="BQ50" s="153"/>
      <c r="BR50" s="153"/>
      <c r="BS50" s="153"/>
      <c r="BT50" s="153"/>
      <c r="BU50" s="153"/>
      <c r="BV50" s="153"/>
      <c r="BW50" s="153"/>
      <c r="BX50" s="153"/>
      <c r="BY50" s="153"/>
      <c r="BZ50" s="153"/>
      <c r="CA50" s="153"/>
      <c r="CB50" s="153"/>
      <c r="CC50" s="153"/>
      <c r="CD50" s="153"/>
      <c r="CE50" s="153"/>
      <c r="CF50" s="153"/>
      <c r="CG50" s="153"/>
      <c r="CH50" s="153"/>
      <c r="CI50" s="153"/>
      <c r="CJ50" s="153"/>
      <c r="CK50" s="153"/>
      <c r="CL50" s="153"/>
      <c r="CM50" s="153"/>
      <c r="CN50" s="153"/>
      <c r="CO50" s="153"/>
      <c r="CP50" s="153"/>
      <c r="CQ50" s="153"/>
      <c r="CR50" s="153"/>
      <c r="CS50" s="153"/>
      <c r="CT50" s="153"/>
      <c r="CU50" s="153"/>
      <c r="CV50" s="153"/>
      <c r="CW50" s="153"/>
      <c r="CX50" s="153"/>
    </row>
    <row r="51" spans="2:102" x14ac:dyDescent="0.2">
      <c r="B51" s="940" t="s">
        <v>176</v>
      </c>
      <c r="C51" s="941"/>
      <c r="D51" s="941"/>
      <c r="E51" s="941"/>
      <c r="F51" s="941"/>
      <c r="G51" s="941"/>
      <c r="H51" s="941"/>
      <c r="I51" s="941"/>
      <c r="J51" s="941"/>
      <c r="K51" s="941"/>
      <c r="L51" s="941"/>
      <c r="M51" s="941"/>
      <c r="N51" s="941"/>
      <c r="O51" s="941"/>
      <c r="P51" s="941"/>
      <c r="Q51" s="941"/>
      <c r="R51" s="941"/>
      <c r="S51" s="941"/>
      <c r="T51" s="941"/>
      <c r="U51" s="941"/>
      <c r="V51" s="941"/>
      <c r="W51" s="941"/>
      <c r="X51" s="941"/>
      <c r="Y51" s="941"/>
      <c r="Z51" s="941"/>
      <c r="AA51" s="941"/>
      <c r="AB51" s="941"/>
      <c r="AC51" s="941"/>
      <c r="AD51" s="941"/>
      <c r="AE51" s="941"/>
      <c r="AF51" s="941"/>
      <c r="AG51" s="941"/>
      <c r="AH51" s="941"/>
      <c r="AI51" s="941"/>
      <c r="AJ51" s="941"/>
      <c r="AK51" s="941"/>
      <c r="AL51" s="61"/>
      <c r="AN51" s="850" t="str">
        <f>+B51</f>
        <v>Pagos Interestatales</v>
      </c>
      <c r="AO51" s="851"/>
      <c r="AP51" s="851"/>
      <c r="AQ51" s="851"/>
      <c r="AR51" s="851"/>
      <c r="AS51" s="851"/>
      <c r="AT51" s="851"/>
      <c r="AU51" s="852"/>
      <c r="BN51" s="153"/>
      <c r="BO51" s="153"/>
      <c r="BP51" s="153"/>
      <c r="BQ51" s="153"/>
      <c r="BR51" s="153"/>
      <c r="BS51" s="942" t="str">
        <f>+AN51</f>
        <v>Pagos Interestatales</v>
      </c>
      <c r="BT51" s="942"/>
      <c r="BU51" s="942"/>
      <c r="BV51" s="942"/>
      <c r="BW51" s="942"/>
      <c r="BX51" s="942"/>
      <c r="BY51" s="942"/>
      <c r="BZ51" s="942"/>
      <c r="CA51" s="942"/>
      <c r="CB51" s="942"/>
      <c r="CC51" s="942"/>
      <c r="CD51" s="942"/>
      <c r="CE51" s="942"/>
      <c r="CF51" s="942"/>
      <c r="CG51" s="942"/>
      <c r="CH51" s="942"/>
      <c r="CI51" s="942"/>
      <c r="CJ51" s="942"/>
      <c r="CK51" s="942"/>
      <c r="CL51" s="942"/>
      <c r="CM51" s="942"/>
      <c r="CN51" s="942"/>
      <c r="CO51" s="942"/>
      <c r="CP51" s="942"/>
      <c r="CQ51" s="942"/>
      <c r="CR51" s="942"/>
      <c r="CS51" s="942"/>
      <c r="CT51" s="942"/>
      <c r="CU51" s="942"/>
      <c r="CV51" s="942"/>
      <c r="CW51" s="942"/>
      <c r="CX51" s="942"/>
    </row>
    <row r="52" spans="2:102" x14ac:dyDescent="0.2">
      <c r="B52" s="62">
        <v>0</v>
      </c>
      <c r="C52" s="63"/>
      <c r="D52" s="64"/>
      <c r="E52" s="341">
        <f>G52+I52+K52+M52+O52+Q52+S52+U52+W52+Y52+AA52+AC52+AE52+AG52+AI52+AK52</f>
        <v>0</v>
      </c>
      <c r="F52" s="65"/>
      <c r="G52" s="49"/>
      <c r="H52" s="65"/>
      <c r="I52" s="49"/>
      <c r="J52" s="65"/>
      <c r="K52" s="49"/>
      <c r="L52" s="65"/>
      <c r="M52" s="49"/>
      <c r="N52" s="65"/>
      <c r="O52" s="49"/>
      <c r="P52" s="65"/>
      <c r="Q52" s="49"/>
      <c r="R52" s="65"/>
      <c r="S52" s="49"/>
      <c r="T52" s="65"/>
      <c r="U52" s="49"/>
      <c r="V52" s="65"/>
      <c r="W52" s="49"/>
      <c r="X52" s="65"/>
      <c r="Y52" s="49"/>
      <c r="Z52" s="65"/>
      <c r="AA52" s="49"/>
      <c r="AB52" s="65"/>
      <c r="AC52" s="49"/>
      <c r="AD52" s="65"/>
      <c r="AE52" s="49"/>
      <c r="AF52" s="65"/>
      <c r="AG52" s="49"/>
      <c r="AH52" s="65"/>
      <c r="AI52" s="49"/>
      <c r="AJ52" s="65"/>
      <c r="AK52" s="49"/>
      <c r="AN52" s="602">
        <f>$B52</f>
        <v>0</v>
      </c>
      <c r="AO52" s="602">
        <f>$C52</f>
        <v>0</v>
      </c>
      <c r="AP52" s="609">
        <f>IF($AQ52=$D52,VLOOKUP($AN52,$B52:$CX52,VLOOKUP($AU$7,$BO$33:$BQ$49,2,0),0),0)</f>
        <v>0</v>
      </c>
      <c r="AQ52" s="610">
        <f>$D52</f>
        <v>0</v>
      </c>
      <c r="AR52" s="304">
        <f>IF($AQ52=$D52,VLOOKUP($AN52,$B52:$CX52,VLOOKUP($AU$7,$BO$33:$BQ$49,2,0)+1,0),0)</f>
        <v>0</v>
      </c>
      <c r="AS52" s="304">
        <f>IF($AQ52=$D52,VLOOKUP($AN52,$B52:$CX52,VLOOKUP($AU$7,$BO$33:$BQ$49,3,0),0),0)</f>
        <v>0</v>
      </c>
      <c r="AT52" s="304">
        <v>0</v>
      </c>
      <c r="AU52" s="610">
        <f>AQ52-AS52-AT52</f>
        <v>0</v>
      </c>
      <c r="BN52" s="153"/>
      <c r="BO52" s="153"/>
      <c r="BP52" s="153"/>
      <c r="BQ52" s="153"/>
      <c r="BR52" s="153"/>
      <c r="BS52" s="335">
        <f>F52</f>
        <v>0</v>
      </c>
      <c r="BT52" s="336">
        <f>G52</f>
        <v>0</v>
      </c>
      <c r="BU52" s="337">
        <f t="shared" ref="BU52:CJ53" si="34">H52+BS52</f>
        <v>0</v>
      </c>
      <c r="BV52" s="338">
        <f t="shared" si="34"/>
        <v>0</v>
      </c>
      <c r="BW52" s="337">
        <f t="shared" si="34"/>
        <v>0</v>
      </c>
      <c r="BX52" s="338">
        <f t="shared" si="34"/>
        <v>0</v>
      </c>
      <c r="BY52" s="337">
        <f t="shared" si="34"/>
        <v>0</v>
      </c>
      <c r="BZ52" s="338">
        <f t="shared" si="34"/>
        <v>0</v>
      </c>
      <c r="CA52" s="337">
        <f t="shared" si="34"/>
        <v>0</v>
      </c>
      <c r="CB52" s="338">
        <f t="shared" si="34"/>
        <v>0</v>
      </c>
      <c r="CC52" s="337">
        <f t="shared" si="34"/>
        <v>0</v>
      </c>
      <c r="CD52" s="338">
        <f t="shared" si="34"/>
        <v>0</v>
      </c>
      <c r="CE52" s="337">
        <f t="shared" si="34"/>
        <v>0</v>
      </c>
      <c r="CF52" s="338">
        <f t="shared" si="34"/>
        <v>0</v>
      </c>
      <c r="CG52" s="337">
        <f t="shared" si="34"/>
        <v>0</v>
      </c>
      <c r="CH52" s="338">
        <f t="shared" si="34"/>
        <v>0</v>
      </c>
      <c r="CI52" s="337">
        <f t="shared" si="34"/>
        <v>0</v>
      </c>
      <c r="CJ52" s="338">
        <f t="shared" si="34"/>
        <v>0</v>
      </c>
      <c r="CK52" s="337">
        <f t="shared" ref="CE52:CT53" si="35">X52+CI52</f>
        <v>0</v>
      </c>
      <c r="CL52" s="338">
        <f t="shared" si="35"/>
        <v>0</v>
      </c>
      <c r="CM52" s="337">
        <f t="shared" si="35"/>
        <v>0</v>
      </c>
      <c r="CN52" s="338">
        <f t="shared" si="35"/>
        <v>0</v>
      </c>
      <c r="CO52" s="337">
        <f t="shared" si="35"/>
        <v>0</v>
      </c>
      <c r="CP52" s="338">
        <f t="shared" si="35"/>
        <v>0</v>
      </c>
      <c r="CQ52" s="337">
        <f t="shared" si="35"/>
        <v>0</v>
      </c>
      <c r="CR52" s="338">
        <f t="shared" si="35"/>
        <v>0</v>
      </c>
      <c r="CS52" s="337">
        <f t="shared" si="35"/>
        <v>0</v>
      </c>
      <c r="CT52" s="337">
        <f t="shared" si="35"/>
        <v>0</v>
      </c>
      <c r="CU52" s="337">
        <f>AJ52+CS52</f>
        <v>0</v>
      </c>
      <c r="CV52" s="337">
        <f t="shared" ref="CV52:CX53" si="36">AK52+CT52</f>
        <v>0</v>
      </c>
      <c r="CW52" s="337">
        <f t="shared" si="36"/>
        <v>0</v>
      </c>
      <c r="CX52" s="337">
        <f t="shared" si="36"/>
        <v>0</v>
      </c>
    </row>
    <row r="53" spans="2:102" x14ac:dyDescent="0.2">
      <c r="B53" s="62">
        <v>0</v>
      </c>
      <c r="C53" s="66"/>
      <c r="D53" s="67"/>
      <c r="E53" s="341">
        <f>G53+I53+K53+M53+O53+Q53+S53+U53+W53+Y53+AA53+AC53+AE53+AG53+AI53+AK53</f>
        <v>0</v>
      </c>
      <c r="F53" s="68"/>
      <c r="G53" s="69"/>
      <c r="H53" s="68"/>
      <c r="I53" s="69"/>
      <c r="J53" s="68"/>
      <c r="K53" s="69"/>
      <c r="L53" s="68"/>
      <c r="M53" s="69"/>
      <c r="N53" s="68"/>
      <c r="O53" s="69"/>
      <c r="P53" s="68"/>
      <c r="Q53" s="69"/>
      <c r="R53" s="68"/>
      <c r="S53" s="69"/>
      <c r="T53" s="68"/>
      <c r="U53" s="69"/>
      <c r="V53" s="68"/>
      <c r="W53" s="69"/>
      <c r="X53" s="68"/>
      <c r="Y53" s="69"/>
      <c r="Z53" s="68"/>
      <c r="AA53" s="69"/>
      <c r="AB53" s="68"/>
      <c r="AC53" s="69"/>
      <c r="AD53" s="68"/>
      <c r="AE53" s="69"/>
      <c r="AF53" s="68"/>
      <c r="AG53" s="69"/>
      <c r="AH53" s="68"/>
      <c r="AI53" s="69"/>
      <c r="AJ53" s="68"/>
      <c r="AK53" s="69"/>
      <c r="AN53" s="605">
        <f>$B53</f>
        <v>0</v>
      </c>
      <c r="AO53" s="605">
        <f>$C53</f>
        <v>0</v>
      </c>
      <c r="AP53" s="611">
        <f>IF($AQ53=$D53,VLOOKUP($AN53,$B53:$CX53,VLOOKUP($AU$7,$BO$33:$BQ$49,2,0),0),0)</f>
        <v>0</v>
      </c>
      <c r="AQ53" s="612">
        <f>$D53</f>
        <v>0</v>
      </c>
      <c r="AR53" s="305">
        <f>IF($AQ53=$D53,VLOOKUP($AN53,$B53:$CX53,VLOOKUP($AU$7,$BO$33:$BQ$49,2,0)+1,0),0)</f>
        <v>0</v>
      </c>
      <c r="AS53" s="305">
        <f>IF($AQ53=$D53,VLOOKUP($AN53,$B53:$CX53,VLOOKUP($AU$7,$BO$33:$BQ$49,3,0),0),0)</f>
        <v>0</v>
      </c>
      <c r="AT53" s="305">
        <v>0</v>
      </c>
      <c r="AU53" s="612">
        <f>AQ53-AS53-AT53</f>
        <v>0</v>
      </c>
      <c r="BN53" s="153"/>
      <c r="BO53" s="153"/>
      <c r="BP53" s="153"/>
      <c r="BQ53" s="153"/>
      <c r="BR53" s="153"/>
      <c r="BS53" s="335">
        <f>F53</f>
        <v>0</v>
      </c>
      <c r="BT53" s="336">
        <f>G53</f>
        <v>0</v>
      </c>
      <c r="BU53" s="337">
        <f t="shared" si="34"/>
        <v>0</v>
      </c>
      <c r="BV53" s="338">
        <f t="shared" si="34"/>
        <v>0</v>
      </c>
      <c r="BW53" s="337">
        <f t="shared" si="34"/>
        <v>0</v>
      </c>
      <c r="BX53" s="338">
        <f t="shared" si="34"/>
        <v>0</v>
      </c>
      <c r="BY53" s="337">
        <f t="shared" si="34"/>
        <v>0</v>
      </c>
      <c r="BZ53" s="338">
        <f t="shared" si="34"/>
        <v>0</v>
      </c>
      <c r="CA53" s="337">
        <f t="shared" si="34"/>
        <v>0</v>
      </c>
      <c r="CB53" s="338">
        <f t="shared" si="34"/>
        <v>0</v>
      </c>
      <c r="CC53" s="337">
        <f t="shared" si="34"/>
        <v>0</v>
      </c>
      <c r="CD53" s="338">
        <f t="shared" si="34"/>
        <v>0</v>
      </c>
      <c r="CE53" s="337">
        <f t="shared" si="35"/>
        <v>0</v>
      </c>
      <c r="CF53" s="338">
        <f t="shared" si="35"/>
        <v>0</v>
      </c>
      <c r="CG53" s="337">
        <f t="shared" si="35"/>
        <v>0</v>
      </c>
      <c r="CH53" s="338">
        <f t="shared" si="35"/>
        <v>0</v>
      </c>
      <c r="CI53" s="337">
        <f t="shared" si="35"/>
        <v>0</v>
      </c>
      <c r="CJ53" s="338">
        <f t="shared" si="35"/>
        <v>0</v>
      </c>
      <c r="CK53" s="337">
        <f t="shared" si="35"/>
        <v>0</v>
      </c>
      <c r="CL53" s="338">
        <f t="shared" si="35"/>
        <v>0</v>
      </c>
      <c r="CM53" s="337">
        <f t="shared" si="35"/>
        <v>0</v>
      </c>
      <c r="CN53" s="338">
        <f t="shared" si="35"/>
        <v>0</v>
      </c>
      <c r="CO53" s="337">
        <f t="shared" si="35"/>
        <v>0</v>
      </c>
      <c r="CP53" s="338">
        <f t="shared" si="35"/>
        <v>0</v>
      </c>
      <c r="CQ53" s="337">
        <f t="shared" si="35"/>
        <v>0</v>
      </c>
      <c r="CR53" s="338">
        <f t="shared" si="35"/>
        <v>0</v>
      </c>
      <c r="CS53" s="337">
        <f t="shared" si="35"/>
        <v>0</v>
      </c>
      <c r="CT53" s="337">
        <f t="shared" si="35"/>
        <v>0</v>
      </c>
      <c r="CU53" s="337">
        <f>AJ53+CS53</f>
        <v>0</v>
      </c>
      <c r="CV53" s="337">
        <f t="shared" si="36"/>
        <v>0</v>
      </c>
      <c r="CW53" s="337">
        <f t="shared" si="36"/>
        <v>0</v>
      </c>
      <c r="CX53" s="337">
        <f t="shared" si="36"/>
        <v>0</v>
      </c>
    </row>
    <row r="54" spans="2:102" ht="15" x14ac:dyDescent="0.2">
      <c r="B54" s="777" t="s">
        <v>166</v>
      </c>
      <c r="C54" s="777"/>
      <c r="D54" s="481">
        <f>SUM(D52:D53)</f>
        <v>0</v>
      </c>
      <c r="E54" s="481">
        <f>SUM(E52:E53)</f>
        <v>0</v>
      </c>
      <c r="F54" s="482">
        <f>SUM(F52:F53)</f>
        <v>0</v>
      </c>
      <c r="G54" s="481">
        <f>SUM(G52:G53)</f>
        <v>0</v>
      </c>
      <c r="H54" s="482">
        <f t="shared" ref="H54:AK54" si="37">SUM(H52:H53)</f>
        <v>0</v>
      </c>
      <c r="I54" s="481">
        <f t="shared" si="37"/>
        <v>0</v>
      </c>
      <c r="J54" s="482">
        <f t="shared" si="37"/>
        <v>0</v>
      </c>
      <c r="K54" s="481">
        <f t="shared" si="37"/>
        <v>0</v>
      </c>
      <c r="L54" s="482">
        <f t="shared" si="37"/>
        <v>0</v>
      </c>
      <c r="M54" s="481">
        <f t="shared" si="37"/>
        <v>0</v>
      </c>
      <c r="N54" s="482">
        <f t="shared" si="37"/>
        <v>0</v>
      </c>
      <c r="O54" s="481">
        <f t="shared" si="37"/>
        <v>0</v>
      </c>
      <c r="P54" s="482">
        <f t="shared" si="37"/>
        <v>0</v>
      </c>
      <c r="Q54" s="481">
        <f t="shared" si="37"/>
        <v>0</v>
      </c>
      <c r="R54" s="482">
        <f t="shared" si="37"/>
        <v>0</v>
      </c>
      <c r="S54" s="481">
        <f t="shared" si="37"/>
        <v>0</v>
      </c>
      <c r="T54" s="482">
        <f t="shared" si="37"/>
        <v>0</v>
      </c>
      <c r="U54" s="481">
        <f t="shared" si="37"/>
        <v>0</v>
      </c>
      <c r="V54" s="482">
        <f t="shared" si="37"/>
        <v>0</v>
      </c>
      <c r="W54" s="481">
        <f t="shared" si="37"/>
        <v>0</v>
      </c>
      <c r="X54" s="482">
        <f t="shared" si="37"/>
        <v>0</v>
      </c>
      <c r="Y54" s="481">
        <f t="shared" si="37"/>
        <v>0</v>
      </c>
      <c r="Z54" s="482">
        <f t="shared" si="37"/>
        <v>0</v>
      </c>
      <c r="AA54" s="481">
        <f t="shared" si="37"/>
        <v>0</v>
      </c>
      <c r="AB54" s="482">
        <f t="shared" si="37"/>
        <v>0</v>
      </c>
      <c r="AC54" s="481">
        <f t="shared" si="37"/>
        <v>0</v>
      </c>
      <c r="AD54" s="482">
        <f t="shared" si="37"/>
        <v>0</v>
      </c>
      <c r="AE54" s="481">
        <f t="shared" si="37"/>
        <v>0</v>
      </c>
      <c r="AF54" s="482">
        <f t="shared" si="37"/>
        <v>0</v>
      </c>
      <c r="AG54" s="481">
        <f t="shared" si="37"/>
        <v>0</v>
      </c>
      <c r="AH54" s="482">
        <f t="shared" si="37"/>
        <v>0</v>
      </c>
      <c r="AI54" s="481">
        <f t="shared" si="37"/>
        <v>0</v>
      </c>
      <c r="AJ54" s="482">
        <f t="shared" si="37"/>
        <v>0</v>
      </c>
      <c r="AK54" s="481">
        <f t="shared" si="37"/>
        <v>0</v>
      </c>
      <c r="AN54" s="853" t="s">
        <v>166</v>
      </c>
      <c r="AO54" s="853"/>
      <c r="AP54" s="483">
        <f>SUM(AP52:AP53)</f>
        <v>0</v>
      </c>
      <c r="AQ54" s="468">
        <f t="shared" ref="AQ54:AT54" si="38">SUM(AQ52:AQ53)</f>
        <v>0</v>
      </c>
      <c r="AR54" s="468">
        <f t="shared" si="38"/>
        <v>0</v>
      </c>
      <c r="AS54" s="468">
        <f t="shared" si="38"/>
        <v>0</v>
      </c>
      <c r="AT54" s="468">
        <f t="shared" si="38"/>
        <v>0</v>
      </c>
      <c r="AU54" s="468">
        <f>SUM(AU52:AU53)</f>
        <v>0</v>
      </c>
      <c r="BN54" s="153"/>
      <c r="BO54" s="153"/>
      <c r="BP54" s="153"/>
      <c r="BQ54" s="153"/>
      <c r="BR54" s="153"/>
      <c r="BS54" s="153"/>
      <c r="BT54" s="153"/>
      <c r="BU54" s="153"/>
      <c r="BV54" s="153"/>
      <c r="BW54" s="153"/>
      <c r="BX54" s="153"/>
      <c r="BY54" s="153"/>
      <c r="BZ54" s="153"/>
      <c r="CA54" s="153"/>
      <c r="CB54" s="153"/>
      <c r="CC54" s="153"/>
      <c r="CD54" s="153"/>
      <c r="CE54" s="153"/>
      <c r="CF54" s="153"/>
      <c r="CG54" s="153"/>
      <c r="CH54" s="153"/>
      <c r="CI54" s="153"/>
      <c r="CJ54" s="153"/>
      <c r="CK54" s="153"/>
      <c r="CL54" s="153"/>
      <c r="CM54" s="153"/>
      <c r="CN54" s="153"/>
      <c r="CO54" s="153"/>
      <c r="CP54" s="153"/>
      <c r="CQ54" s="153"/>
      <c r="CR54" s="153"/>
      <c r="CS54" s="153"/>
      <c r="CT54" s="153"/>
      <c r="CU54" s="153"/>
      <c r="CV54" s="153"/>
      <c r="CW54" s="153"/>
      <c r="CX54" s="153"/>
    </row>
    <row r="55" spans="2:102" ht="30" customHeight="1" x14ac:dyDescent="0.2">
      <c r="B55" s="777" t="s">
        <v>167</v>
      </c>
      <c r="C55" s="777"/>
      <c r="D55" s="481">
        <f t="shared" ref="D55:AK55" si="39">+D44+D49+D54</f>
        <v>295640109.81999999</v>
      </c>
      <c r="E55" s="481">
        <f t="shared" si="39"/>
        <v>76018813.599999994</v>
      </c>
      <c r="F55" s="482">
        <f t="shared" si="39"/>
        <v>0</v>
      </c>
      <c r="G55" s="481">
        <f t="shared" si="39"/>
        <v>0</v>
      </c>
      <c r="H55" s="482">
        <f t="shared" si="39"/>
        <v>0</v>
      </c>
      <c r="I55" s="481">
        <f t="shared" si="39"/>
        <v>0</v>
      </c>
      <c r="J55" s="482">
        <f t="shared" si="39"/>
        <v>0</v>
      </c>
      <c r="K55" s="481">
        <f t="shared" si="39"/>
        <v>0</v>
      </c>
      <c r="L55" s="482">
        <f t="shared" si="39"/>
        <v>0</v>
      </c>
      <c r="M55" s="481">
        <f t="shared" si="39"/>
        <v>7486640</v>
      </c>
      <c r="N55" s="482">
        <f t="shared" si="39"/>
        <v>0</v>
      </c>
      <c r="O55" s="481">
        <f t="shared" si="39"/>
        <v>18013158.600000001</v>
      </c>
      <c r="P55" s="482">
        <f t="shared" si="39"/>
        <v>0</v>
      </c>
      <c r="Q55" s="481">
        <f t="shared" si="39"/>
        <v>50519015</v>
      </c>
      <c r="R55" s="482">
        <f t="shared" si="39"/>
        <v>0</v>
      </c>
      <c r="S55" s="481">
        <f t="shared" si="39"/>
        <v>0</v>
      </c>
      <c r="T55" s="482">
        <f t="shared" si="39"/>
        <v>0</v>
      </c>
      <c r="U55" s="481">
        <f t="shared" si="39"/>
        <v>0</v>
      </c>
      <c r="V55" s="482">
        <f t="shared" si="39"/>
        <v>0</v>
      </c>
      <c r="W55" s="481">
        <f t="shared" si="39"/>
        <v>0</v>
      </c>
      <c r="X55" s="482">
        <f t="shared" si="39"/>
        <v>0</v>
      </c>
      <c r="Y55" s="481">
        <f t="shared" si="39"/>
        <v>0</v>
      </c>
      <c r="Z55" s="482">
        <f t="shared" si="39"/>
        <v>0</v>
      </c>
      <c r="AA55" s="481">
        <f t="shared" si="39"/>
        <v>0</v>
      </c>
      <c r="AB55" s="482">
        <f t="shared" si="39"/>
        <v>0</v>
      </c>
      <c r="AC55" s="481">
        <f t="shared" si="39"/>
        <v>0</v>
      </c>
      <c r="AD55" s="482">
        <f t="shared" si="39"/>
        <v>0</v>
      </c>
      <c r="AE55" s="481">
        <f t="shared" si="39"/>
        <v>0</v>
      </c>
      <c r="AF55" s="482">
        <f t="shared" si="39"/>
        <v>0</v>
      </c>
      <c r="AG55" s="481">
        <f t="shared" si="39"/>
        <v>0</v>
      </c>
      <c r="AH55" s="482">
        <f t="shared" si="39"/>
        <v>0</v>
      </c>
      <c r="AI55" s="481">
        <f t="shared" si="39"/>
        <v>0</v>
      </c>
      <c r="AJ55" s="482">
        <f t="shared" si="39"/>
        <v>0</v>
      </c>
      <c r="AK55" s="481">
        <f t="shared" si="39"/>
        <v>0</v>
      </c>
      <c r="AN55" s="853" t="s">
        <v>0</v>
      </c>
      <c r="AO55" s="853"/>
      <c r="AP55" s="483">
        <f>+AP44+AP49+AP54</f>
        <v>0</v>
      </c>
      <c r="AQ55" s="468">
        <f t="shared" ref="AQ55:AU55" si="40">+AQ44+AQ49+AQ54</f>
        <v>295640109.81999999</v>
      </c>
      <c r="AR55" s="468">
        <f t="shared" si="40"/>
        <v>50519015</v>
      </c>
      <c r="AS55" s="468">
        <f t="shared" si="40"/>
        <v>76018813.599999994</v>
      </c>
      <c r="AT55" s="468">
        <f t="shared" si="40"/>
        <v>0</v>
      </c>
      <c r="AU55" s="468">
        <f t="shared" si="40"/>
        <v>219621296.22</v>
      </c>
      <c r="BN55" s="153"/>
      <c r="BO55" s="153"/>
      <c r="BP55" s="153"/>
      <c r="BQ55" s="153"/>
      <c r="BR55" s="153"/>
      <c r="BS55" s="153"/>
      <c r="BT55" s="153"/>
      <c r="BU55" s="153"/>
      <c r="BV55" s="153"/>
      <c r="BW55" s="153"/>
      <c r="BX55" s="153"/>
      <c r="BY55" s="153"/>
      <c r="BZ55" s="153"/>
      <c r="CA55" s="153"/>
      <c r="CB55" s="153"/>
      <c r="CC55" s="153"/>
      <c r="CD55" s="153"/>
      <c r="CE55" s="153"/>
      <c r="CF55" s="153"/>
      <c r="CG55" s="153"/>
      <c r="CH55" s="153"/>
      <c r="CI55" s="153"/>
      <c r="CJ55" s="153"/>
      <c r="CK55" s="153"/>
      <c r="CL55" s="153"/>
      <c r="CM55" s="153"/>
      <c r="CN55" s="153"/>
      <c r="CO55" s="153"/>
      <c r="CP55" s="153"/>
      <c r="CQ55" s="153"/>
      <c r="CR55" s="153"/>
      <c r="CS55" s="153"/>
      <c r="CT55" s="153"/>
      <c r="CU55" s="153"/>
      <c r="CV55" s="153"/>
      <c r="CW55" s="153"/>
      <c r="CX55" s="153"/>
    </row>
    <row r="56" spans="2:102" x14ac:dyDescent="0.2">
      <c r="B56" s="153" t="s">
        <v>251</v>
      </c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N56" s="196"/>
      <c r="AO56" s="196"/>
      <c r="AP56" s="196"/>
      <c r="AQ56" s="196"/>
      <c r="AR56" s="196"/>
      <c r="AS56" s="196"/>
      <c r="AT56" s="196"/>
      <c r="AU56" s="196"/>
      <c r="BN56" s="153"/>
      <c r="BO56" s="153"/>
      <c r="BP56" s="153"/>
      <c r="BQ56" s="153"/>
      <c r="BR56" s="153"/>
      <c r="BS56" s="153"/>
      <c r="BT56" s="153"/>
      <c r="BU56" s="153"/>
      <c r="BV56" s="153"/>
      <c r="BW56" s="153"/>
      <c r="BX56" s="153"/>
      <c r="BY56" s="153"/>
      <c r="BZ56" s="153"/>
      <c r="CA56" s="153"/>
      <c r="CB56" s="153"/>
      <c r="CC56" s="153"/>
      <c r="CD56" s="153"/>
      <c r="CE56" s="153"/>
      <c r="CF56" s="153"/>
      <c r="CG56" s="153"/>
      <c r="CH56" s="153"/>
      <c r="CI56" s="153"/>
      <c r="CJ56" s="153"/>
      <c r="CK56" s="153"/>
      <c r="CL56" s="153"/>
      <c r="CM56" s="153"/>
      <c r="CN56" s="153"/>
      <c r="CO56" s="153"/>
      <c r="CP56" s="153"/>
      <c r="CQ56" s="153"/>
      <c r="CR56" s="153"/>
      <c r="CS56" s="153"/>
      <c r="CT56" s="153"/>
      <c r="CU56" s="153"/>
      <c r="CV56" s="153"/>
      <c r="CW56" s="153"/>
      <c r="CX56" s="153"/>
    </row>
    <row r="57" spans="2:102" x14ac:dyDescent="0.2"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N57" s="196"/>
      <c r="AO57" s="196"/>
      <c r="AP57" s="196"/>
      <c r="AQ57" s="196"/>
      <c r="AR57" s="196"/>
      <c r="AS57" s="196"/>
      <c r="AT57" s="196"/>
      <c r="AU57" s="196"/>
      <c r="BN57" s="153"/>
      <c r="BO57" s="153"/>
      <c r="BP57" s="153"/>
      <c r="BQ57" s="153"/>
      <c r="BR57" s="153"/>
      <c r="BS57" s="153"/>
      <c r="BT57" s="153"/>
      <c r="BU57" s="153"/>
      <c r="BV57" s="153"/>
      <c r="BW57" s="153"/>
      <c r="BX57" s="153"/>
      <c r="BY57" s="153"/>
      <c r="BZ57" s="153"/>
      <c r="CA57" s="153"/>
      <c r="CB57" s="153"/>
      <c r="CC57" s="153"/>
      <c r="CD57" s="153"/>
      <c r="CE57" s="153"/>
      <c r="CF57" s="153"/>
      <c r="CG57" s="153"/>
      <c r="CH57" s="153"/>
      <c r="CI57" s="153"/>
      <c r="CJ57" s="153"/>
      <c r="CK57" s="153"/>
      <c r="CL57" s="153"/>
      <c r="CM57" s="153"/>
      <c r="CN57" s="153"/>
      <c r="CO57" s="153"/>
      <c r="CP57" s="153"/>
      <c r="CQ57" s="153"/>
      <c r="CR57" s="153"/>
      <c r="CS57" s="153"/>
      <c r="CT57" s="153"/>
      <c r="CU57" s="153"/>
      <c r="CV57" s="153"/>
      <c r="CW57" s="153"/>
      <c r="CX57" s="153"/>
    </row>
    <row r="58" spans="2:102" x14ac:dyDescent="0.2"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N58" s="196"/>
      <c r="AO58" s="196"/>
      <c r="AP58" s="196"/>
      <c r="AQ58" s="196"/>
      <c r="AR58" s="196"/>
      <c r="AS58" s="196"/>
      <c r="AT58" s="196"/>
      <c r="AU58" s="196"/>
      <c r="BN58" s="153"/>
      <c r="BO58" s="153"/>
      <c r="BP58" s="153"/>
      <c r="BQ58" s="153"/>
      <c r="BR58" s="153"/>
      <c r="BS58" s="153"/>
      <c r="BT58" s="153"/>
      <c r="BU58" s="153"/>
      <c r="BV58" s="153"/>
      <c r="BW58" s="153"/>
      <c r="BX58" s="153"/>
      <c r="BY58" s="153"/>
      <c r="BZ58" s="153"/>
      <c r="CA58" s="153"/>
      <c r="CB58" s="153"/>
      <c r="CC58" s="153"/>
      <c r="CD58" s="153"/>
      <c r="CE58" s="153"/>
      <c r="CF58" s="153"/>
      <c r="CG58" s="153"/>
      <c r="CH58" s="153"/>
      <c r="CI58" s="153"/>
      <c r="CJ58" s="153"/>
      <c r="CK58" s="153"/>
      <c r="CL58" s="153"/>
      <c r="CM58" s="153"/>
      <c r="CN58" s="153"/>
      <c r="CO58" s="153"/>
      <c r="CP58" s="153"/>
      <c r="CQ58" s="153"/>
      <c r="CR58" s="153"/>
      <c r="CS58" s="153"/>
      <c r="CT58" s="153"/>
      <c r="CU58" s="153"/>
      <c r="CV58" s="153"/>
      <c r="CW58" s="153"/>
      <c r="CX58" s="153"/>
    </row>
    <row r="59" spans="2:102" x14ac:dyDescent="0.2"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N59" s="196"/>
      <c r="AO59" s="196"/>
      <c r="AP59" s="196"/>
      <c r="AQ59" s="196"/>
      <c r="AR59" s="196"/>
      <c r="AS59" s="196"/>
      <c r="AT59" s="196"/>
      <c r="AU59" s="196"/>
      <c r="BN59" s="153"/>
      <c r="BO59" s="153"/>
      <c r="BP59" s="153"/>
      <c r="BQ59" s="153"/>
      <c r="BR59" s="153"/>
      <c r="BS59" s="153"/>
      <c r="BT59" s="153"/>
      <c r="BU59" s="153"/>
      <c r="BV59" s="153"/>
      <c r="BW59" s="153"/>
      <c r="BX59" s="153"/>
      <c r="BY59" s="153"/>
      <c r="BZ59" s="153"/>
      <c r="CA59" s="153"/>
      <c r="CB59" s="153"/>
      <c r="CC59" s="153"/>
      <c r="CD59" s="153"/>
      <c r="CE59" s="153"/>
      <c r="CF59" s="153"/>
      <c r="CG59" s="153"/>
      <c r="CH59" s="153"/>
      <c r="CI59" s="153"/>
      <c r="CJ59" s="153"/>
      <c r="CK59" s="153"/>
      <c r="CL59" s="153"/>
      <c r="CM59" s="153"/>
      <c r="CN59" s="153"/>
      <c r="CO59" s="153"/>
      <c r="CP59" s="153"/>
      <c r="CQ59" s="153"/>
      <c r="CR59" s="153"/>
      <c r="CS59" s="153"/>
      <c r="CT59" s="153"/>
      <c r="CU59" s="153"/>
      <c r="CV59" s="153"/>
      <c r="CW59" s="153"/>
      <c r="CX59" s="153"/>
    </row>
    <row r="60" spans="2:102" x14ac:dyDescent="0.2"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N60" s="196"/>
      <c r="AO60" s="196"/>
      <c r="AP60" s="196"/>
      <c r="AQ60" s="196"/>
      <c r="AR60" s="196"/>
      <c r="AS60" s="196"/>
      <c r="AT60" s="196"/>
      <c r="AU60" s="196"/>
      <c r="BN60" s="153"/>
      <c r="BO60" s="153"/>
      <c r="BP60" s="153"/>
      <c r="BQ60" s="153"/>
      <c r="BR60" s="153"/>
      <c r="BS60" s="153"/>
      <c r="BT60" s="153"/>
      <c r="BU60" s="153"/>
      <c r="BV60" s="153"/>
      <c r="BW60" s="153"/>
      <c r="BX60" s="153"/>
      <c r="BY60" s="153"/>
      <c r="BZ60" s="153"/>
      <c r="CA60" s="153"/>
      <c r="CB60" s="153"/>
      <c r="CC60" s="153"/>
      <c r="CD60" s="153"/>
      <c r="CE60" s="153"/>
      <c r="CF60" s="153"/>
      <c r="CG60" s="153"/>
      <c r="CH60" s="153"/>
      <c r="CI60" s="153"/>
      <c r="CJ60" s="153"/>
      <c r="CK60" s="153"/>
      <c r="CL60" s="153"/>
      <c r="CM60" s="153"/>
      <c r="CN60" s="153"/>
      <c r="CO60" s="153"/>
      <c r="CP60" s="153"/>
      <c r="CQ60" s="153"/>
      <c r="CR60" s="153"/>
      <c r="CS60" s="153"/>
      <c r="CT60" s="153"/>
      <c r="CU60" s="153"/>
      <c r="CV60" s="153"/>
      <c r="CW60" s="153"/>
      <c r="CX60" s="153"/>
    </row>
    <row r="61" spans="2:102" x14ac:dyDescent="0.2">
      <c r="AN61" s="196"/>
      <c r="AO61" s="196"/>
      <c r="AP61" s="196"/>
      <c r="AQ61" s="196"/>
      <c r="AR61" s="196"/>
      <c r="AS61" s="196"/>
      <c r="AT61" s="196"/>
      <c r="AU61" s="196"/>
      <c r="BN61" s="153"/>
      <c r="BO61" s="230"/>
      <c r="BP61" s="153"/>
      <c r="BQ61" s="153"/>
      <c r="BR61" s="153"/>
      <c r="BS61" s="153"/>
      <c r="BT61" s="153"/>
      <c r="BU61" s="153"/>
      <c r="BV61" s="153"/>
      <c r="BW61" s="153"/>
      <c r="BX61" s="153"/>
      <c r="BY61" s="153"/>
      <c r="BZ61" s="153"/>
      <c r="CA61" s="153"/>
      <c r="CB61" s="153"/>
      <c r="CC61" s="153"/>
      <c r="CD61" s="153"/>
      <c r="CE61" s="153"/>
      <c r="CF61" s="153"/>
      <c r="CG61" s="153"/>
      <c r="CH61" s="153"/>
      <c r="CI61" s="153"/>
      <c r="CJ61" s="153"/>
      <c r="CK61" s="153"/>
      <c r="CL61" s="153"/>
      <c r="CM61" s="153"/>
      <c r="CN61" s="153"/>
      <c r="CO61" s="153"/>
      <c r="CP61" s="153"/>
      <c r="CQ61" s="153"/>
      <c r="CR61" s="153"/>
      <c r="CS61" s="153"/>
      <c r="CT61" s="153"/>
      <c r="CU61" s="153"/>
      <c r="CV61" s="153"/>
      <c r="CW61" s="153"/>
      <c r="CX61" s="153"/>
    </row>
    <row r="62" spans="2:102" ht="13.5" thickBot="1" x14ac:dyDescent="0.25">
      <c r="AN62" s="608"/>
      <c r="AO62" s="608"/>
      <c r="AP62" s="196"/>
      <c r="AQ62" s="196"/>
      <c r="AR62" s="196"/>
      <c r="AS62" s="966"/>
      <c r="AT62" s="966"/>
      <c r="AU62" s="966"/>
      <c r="BO62" s="5"/>
    </row>
    <row r="63" spans="2:102" x14ac:dyDescent="0.2">
      <c r="AN63" s="809" t="str">
        <f>Detalle!$K$5</f>
        <v>José Antonio Martínez García</v>
      </c>
      <c r="AO63" s="809"/>
      <c r="AP63" s="196"/>
      <c r="AQ63" s="196"/>
      <c r="AR63" s="196"/>
      <c r="AS63" s="967" t="str">
        <f>Detalle!$K$7</f>
        <v>Óscar Mario Fuentes Rojas</v>
      </c>
      <c r="AT63" s="967"/>
      <c r="AU63" s="967"/>
      <c r="BO63" s="5"/>
    </row>
    <row r="64" spans="2:102" ht="83.25" customHeight="1" x14ac:dyDescent="0.2">
      <c r="AN64" s="810" t="str">
        <f>Detalle!$K$6</f>
        <v>Secretario de Salud y Director General de los Servicios de Salud del Estado de Puebla</v>
      </c>
      <c r="AO64" s="810"/>
      <c r="AP64" s="196"/>
      <c r="AQ64" s="528"/>
      <c r="AR64" s="196"/>
      <c r="AS64" s="702" t="str">
        <f>Detalle!$K$8</f>
        <v>Titular de la Unidad de Administración y Finanzas de la Secretaría de Salud y Coordinador de Planeación y Evaluación de los Servicios de Salud del Estado de Puebla</v>
      </c>
      <c r="AT64" s="702"/>
      <c r="AU64" s="702"/>
      <c r="BO64" s="5"/>
    </row>
    <row r="65" spans="40:67" x14ac:dyDescent="0.2">
      <c r="AN65" s="189"/>
      <c r="AO65" s="189"/>
      <c r="AQ65" s="12"/>
      <c r="AS65" s="189"/>
      <c r="AT65" s="189"/>
      <c r="BO65" s="5"/>
    </row>
    <row r="66" spans="40:67" x14ac:dyDescent="0.2">
      <c r="BO66" s="5"/>
    </row>
    <row r="67" spans="40:67" x14ac:dyDescent="0.2">
      <c r="BO67" s="5"/>
    </row>
    <row r="68" spans="40:67" x14ac:dyDescent="0.2">
      <c r="BO68" s="5"/>
    </row>
    <row r="69" spans="40:67" x14ac:dyDescent="0.2">
      <c r="BO69" s="5"/>
    </row>
    <row r="70" spans="40:67" x14ac:dyDescent="0.2">
      <c r="BO70" s="5"/>
    </row>
    <row r="71" spans="40:67" x14ac:dyDescent="0.2">
      <c r="BO71" s="5"/>
    </row>
    <row r="72" spans="40:67" x14ac:dyDescent="0.2">
      <c r="BO72" s="5"/>
    </row>
    <row r="73" spans="40:67" x14ac:dyDescent="0.2">
      <c r="BO73" s="5"/>
    </row>
    <row r="74" spans="40:67" x14ac:dyDescent="0.2">
      <c r="BO74" s="5"/>
    </row>
    <row r="75" spans="40:67" x14ac:dyDescent="0.2">
      <c r="BO75" s="5"/>
    </row>
    <row r="76" spans="40:67" x14ac:dyDescent="0.2">
      <c r="BO76" s="5"/>
    </row>
    <row r="77" spans="40:67" x14ac:dyDescent="0.2">
      <c r="BO77" s="5"/>
    </row>
    <row r="78" spans="40:67" x14ac:dyDescent="0.2">
      <c r="BO78" s="5"/>
    </row>
    <row r="79" spans="40:67" x14ac:dyDescent="0.2">
      <c r="BO79" s="5"/>
    </row>
    <row r="80" spans="40:67" x14ac:dyDescent="0.2">
      <c r="BO80" s="5"/>
    </row>
    <row r="81" spans="67:67" x14ac:dyDescent="0.2">
      <c r="BO81" s="5"/>
    </row>
    <row r="82" spans="67:67" x14ac:dyDescent="0.2">
      <c r="BO82" s="5"/>
    </row>
    <row r="83" spans="67:67" x14ac:dyDescent="0.2">
      <c r="BO83" s="5"/>
    </row>
    <row r="84" spans="67:67" x14ac:dyDescent="0.2">
      <c r="BO84" s="5"/>
    </row>
    <row r="85" spans="67:67" x14ac:dyDescent="0.2">
      <c r="BO85" s="5"/>
    </row>
    <row r="86" spans="67:67" x14ac:dyDescent="0.2">
      <c r="BO86" s="5"/>
    </row>
    <row r="87" spans="67:67" x14ac:dyDescent="0.2">
      <c r="BO87" s="5"/>
    </row>
    <row r="88" spans="67:67" x14ac:dyDescent="0.2">
      <c r="BO88" s="5"/>
    </row>
    <row r="89" spans="67:67" x14ac:dyDescent="0.2">
      <c r="BO89" s="5"/>
    </row>
    <row r="90" spans="67:67" x14ac:dyDescent="0.2">
      <c r="BO90" s="5"/>
    </row>
    <row r="91" spans="67:67" x14ac:dyDescent="0.2">
      <c r="BO91" s="5"/>
    </row>
    <row r="92" spans="67:67" x14ac:dyDescent="0.2">
      <c r="BO92" s="5"/>
    </row>
    <row r="93" spans="67:67" x14ac:dyDescent="0.2">
      <c r="BO93" s="5"/>
    </row>
    <row r="94" spans="67:67" x14ac:dyDescent="0.2">
      <c r="BO94" s="5"/>
    </row>
    <row r="95" spans="67:67" x14ac:dyDescent="0.2">
      <c r="BO95" s="5"/>
    </row>
    <row r="96" spans="67:67" x14ac:dyDescent="0.2">
      <c r="BO96" s="5"/>
    </row>
  </sheetData>
  <mergeCells count="201">
    <mergeCell ref="B55:C55"/>
    <mergeCell ref="AN55:AO55"/>
    <mergeCell ref="AS62:AU62"/>
    <mergeCell ref="AN63:AO63"/>
    <mergeCell ref="AS63:AU63"/>
    <mergeCell ref="AN64:AO64"/>
    <mergeCell ref="AS64:AU64"/>
    <mergeCell ref="B49:C49"/>
    <mergeCell ref="AN49:AO49"/>
    <mergeCell ref="B51:AK51"/>
    <mergeCell ref="AN51:AU51"/>
    <mergeCell ref="BS51:CX51"/>
    <mergeCell ref="B54:C54"/>
    <mergeCell ref="AN54:AO54"/>
    <mergeCell ref="B41:AK41"/>
    <mergeCell ref="AN41:AU41"/>
    <mergeCell ref="BS41:CX41"/>
    <mergeCell ref="B44:C44"/>
    <mergeCell ref="AN44:AO44"/>
    <mergeCell ref="B46:AK46"/>
    <mergeCell ref="AN46:AU46"/>
    <mergeCell ref="BS46:CX46"/>
    <mergeCell ref="CM39:CN39"/>
    <mergeCell ref="CO39:CP39"/>
    <mergeCell ref="CQ39:CR39"/>
    <mergeCell ref="CS39:CT39"/>
    <mergeCell ref="CU39:CV39"/>
    <mergeCell ref="CW39:CX39"/>
    <mergeCell ref="CA39:CB39"/>
    <mergeCell ref="CC39:CD39"/>
    <mergeCell ref="CE39:CF39"/>
    <mergeCell ref="CG39:CH39"/>
    <mergeCell ref="CI39:CJ39"/>
    <mergeCell ref="CK39:CL39"/>
    <mergeCell ref="AT39:AT40"/>
    <mergeCell ref="AU39:AU40"/>
    <mergeCell ref="BS39:BT39"/>
    <mergeCell ref="BU39:BV39"/>
    <mergeCell ref="BW39:BX39"/>
    <mergeCell ref="BY39:BZ39"/>
    <mergeCell ref="AI39:AI40"/>
    <mergeCell ref="AJ39:AJ40"/>
    <mergeCell ref="AK39:AK40"/>
    <mergeCell ref="AQ39:AQ40"/>
    <mergeCell ref="AR39:AR40"/>
    <mergeCell ref="AS39:AS40"/>
    <mergeCell ref="K39:K40"/>
    <mergeCell ref="L39:L40"/>
    <mergeCell ref="M39:M40"/>
    <mergeCell ref="N39:N40"/>
    <mergeCell ref="O39:O40"/>
    <mergeCell ref="P39:P40"/>
    <mergeCell ref="AC39:AC40"/>
    <mergeCell ref="AD39:AD40"/>
    <mergeCell ref="AE39:AE40"/>
    <mergeCell ref="W39:W40"/>
    <mergeCell ref="X39:X40"/>
    <mergeCell ref="Y39:Y40"/>
    <mergeCell ref="Z39:Z40"/>
    <mergeCell ref="AA39:AA40"/>
    <mergeCell ref="AB39:AB40"/>
    <mergeCell ref="AF38:AG38"/>
    <mergeCell ref="AH38:AI38"/>
    <mergeCell ref="L38:M38"/>
    <mergeCell ref="N38:O38"/>
    <mergeCell ref="P38:Q38"/>
    <mergeCell ref="R38:S38"/>
    <mergeCell ref="T38:U38"/>
    <mergeCell ref="V38:W38"/>
    <mergeCell ref="Q39:Q40"/>
    <mergeCell ref="R39:R40"/>
    <mergeCell ref="S39:S40"/>
    <mergeCell ref="T39:T40"/>
    <mergeCell ref="U39:U40"/>
    <mergeCell ref="V39:V40"/>
    <mergeCell ref="AF39:AF40"/>
    <mergeCell ref="AG39:AG40"/>
    <mergeCell ref="AH39:AH40"/>
    <mergeCell ref="AN30:AP30"/>
    <mergeCell ref="AN31:AU32"/>
    <mergeCell ref="AP34:AR34"/>
    <mergeCell ref="B38:B40"/>
    <mergeCell ref="C38:C40"/>
    <mergeCell ref="D38:D40"/>
    <mergeCell ref="E38:E40"/>
    <mergeCell ref="F38:G38"/>
    <mergeCell ref="H38:I38"/>
    <mergeCell ref="J38:K38"/>
    <mergeCell ref="AJ38:AK38"/>
    <mergeCell ref="AN38:AN40"/>
    <mergeCell ref="AO38:AO40"/>
    <mergeCell ref="AP38:AP40"/>
    <mergeCell ref="AQ38:AU38"/>
    <mergeCell ref="F39:F40"/>
    <mergeCell ref="G39:G40"/>
    <mergeCell ref="H39:H40"/>
    <mergeCell ref="I39:I40"/>
    <mergeCell ref="J39:J40"/>
    <mergeCell ref="X38:Y38"/>
    <mergeCell ref="Z38:AA38"/>
    <mergeCell ref="AB38:AC38"/>
    <mergeCell ref="AD38:AE38"/>
    <mergeCell ref="AS12:AS13"/>
    <mergeCell ref="AT12:AT13"/>
    <mergeCell ref="B24:AK24"/>
    <mergeCell ref="AN24:AU24"/>
    <mergeCell ref="BS24:CX24"/>
    <mergeCell ref="B27:C27"/>
    <mergeCell ref="AN27:AO27"/>
    <mergeCell ref="B28:C28"/>
    <mergeCell ref="AN28:AO28"/>
    <mergeCell ref="B17:C17"/>
    <mergeCell ref="AN17:AO17"/>
    <mergeCell ref="B19:AK19"/>
    <mergeCell ref="AN19:AU19"/>
    <mergeCell ref="BS19:CX19"/>
    <mergeCell ref="B22:C22"/>
    <mergeCell ref="AN22:AO22"/>
    <mergeCell ref="AI12:AI13"/>
    <mergeCell ref="AJ12:AJ13"/>
    <mergeCell ref="CQ12:CR12"/>
    <mergeCell ref="CS12:CT12"/>
    <mergeCell ref="CU12:CV12"/>
    <mergeCell ref="CW12:CX12"/>
    <mergeCell ref="B14:AK14"/>
    <mergeCell ref="AN14:AU14"/>
    <mergeCell ref="BS14:CX14"/>
    <mergeCell ref="CE12:CF12"/>
    <mergeCell ref="CG12:CH12"/>
    <mergeCell ref="CI12:CJ12"/>
    <mergeCell ref="CK12:CL12"/>
    <mergeCell ref="CM12:CN12"/>
    <mergeCell ref="CO12:CP12"/>
    <mergeCell ref="BS12:BT12"/>
    <mergeCell ref="BU12:BV12"/>
    <mergeCell ref="BW12:BX12"/>
    <mergeCell ref="BY12:BZ12"/>
    <mergeCell ref="CA12:CB12"/>
    <mergeCell ref="CC12:CD12"/>
    <mergeCell ref="AK12:AK13"/>
    <mergeCell ref="AQ12:AQ13"/>
    <mergeCell ref="AR12:AR13"/>
    <mergeCell ref="AB12:AB13"/>
    <mergeCell ref="AC12:AC13"/>
    <mergeCell ref="AD12:AD13"/>
    <mergeCell ref="AE12:AE13"/>
    <mergeCell ref="AF12:AF13"/>
    <mergeCell ref="U12:U13"/>
    <mergeCell ref="V12:V13"/>
    <mergeCell ref="W12:W13"/>
    <mergeCell ref="X12:X13"/>
    <mergeCell ref="Y12:Y13"/>
    <mergeCell ref="Z12:Z13"/>
    <mergeCell ref="Q12:Q13"/>
    <mergeCell ref="R12:R13"/>
    <mergeCell ref="S12:S13"/>
    <mergeCell ref="T12:T13"/>
    <mergeCell ref="AQ11:AU11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AF11:AG11"/>
    <mergeCell ref="AH11:AI11"/>
    <mergeCell ref="AJ11:AK11"/>
    <mergeCell ref="AN11:AN13"/>
    <mergeCell ref="AO11:AO13"/>
    <mergeCell ref="AP11:AP13"/>
    <mergeCell ref="AG12:AG13"/>
    <mergeCell ref="AH12:AH13"/>
    <mergeCell ref="AU12:AU13"/>
    <mergeCell ref="AA12:AA13"/>
    <mergeCell ref="AN2:AU2"/>
    <mergeCell ref="AN3:AR4"/>
    <mergeCell ref="B5:I5"/>
    <mergeCell ref="AP5:AR5"/>
    <mergeCell ref="AN7:AQ7"/>
    <mergeCell ref="B11:B13"/>
    <mergeCell ref="C11:C13"/>
    <mergeCell ref="D11:D13"/>
    <mergeCell ref="E11:E13"/>
    <mergeCell ref="F11:G11"/>
    <mergeCell ref="T11:U11"/>
    <mergeCell ref="V11:W11"/>
    <mergeCell ref="X11:Y11"/>
    <mergeCell ref="Z11:AA11"/>
    <mergeCell ref="AB11:AC11"/>
    <mergeCell ref="AD11:AE11"/>
    <mergeCell ref="H11:I11"/>
    <mergeCell ref="J11:K11"/>
    <mergeCell ref="L11:M11"/>
    <mergeCell ref="N11:O11"/>
    <mergeCell ref="P11:Q11"/>
    <mergeCell ref="R11:S11"/>
    <mergeCell ref="O12:O13"/>
    <mergeCell ref="P12:P13"/>
  </mergeCells>
  <pageMargins left="0.70866141732283472" right="0.70866141732283472" top="0.74803149606299213" bottom="0.74803149606299213" header="0.31496062992125984" footer="0.31496062992125984"/>
  <pageSetup scale="65" fitToHeight="2" orientation="landscape" r:id="rId1"/>
  <headerFooter>
    <oddFooter>Página &amp;P</oddFooter>
  </headerFooter>
  <rowBreaks count="1" manualBreakCount="1">
    <brk id="32" min="39" max="46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C19C"/>
    <pageSetUpPr fitToPage="1"/>
  </sheetPr>
  <dimension ref="A1:N45"/>
  <sheetViews>
    <sheetView showGridLines="0" zoomScale="70" zoomScaleNormal="70" workbookViewId="0">
      <selection activeCell="G21" sqref="G21"/>
    </sheetView>
  </sheetViews>
  <sheetFormatPr baseColWidth="10" defaultColWidth="11.42578125" defaultRowHeight="12.75" x14ac:dyDescent="0.2"/>
  <cols>
    <col min="1" max="1" width="11.140625" style="38" customWidth="1"/>
    <col min="2" max="2" width="16.28515625" style="38" customWidth="1"/>
    <col min="3" max="3" width="22.28515625" style="38" customWidth="1"/>
    <col min="4" max="4" width="22.5703125" style="38" customWidth="1"/>
    <col min="5" max="6" width="21.7109375" style="38" customWidth="1"/>
    <col min="7" max="7" width="25.42578125" style="38" customWidth="1"/>
    <col min="8" max="8" width="21.7109375" style="38" customWidth="1"/>
    <col min="9" max="9" width="21.85546875" style="38" customWidth="1"/>
    <col min="10" max="10" width="21.7109375" style="38" customWidth="1"/>
    <col min="11" max="11" width="24.85546875" style="38" customWidth="1"/>
    <col min="12" max="12" width="19.5703125" style="38" bestFit="1" customWidth="1"/>
    <col min="13" max="13" width="17" style="38" customWidth="1"/>
    <col min="14" max="24" width="14.140625" style="38" bestFit="1" customWidth="1"/>
    <col min="25" max="16384" width="11.42578125" style="38"/>
  </cols>
  <sheetData>
    <row r="1" spans="1:14" s="36" customFormat="1" ht="9" customHeight="1" x14ac:dyDescent="0.25">
      <c r="A1" s="975"/>
      <c r="B1" s="975"/>
      <c r="C1" s="975"/>
      <c r="D1" s="975"/>
      <c r="E1" s="975"/>
      <c r="F1" s="76"/>
      <c r="G1" s="77"/>
      <c r="H1" s="77"/>
      <c r="I1" s="77"/>
      <c r="J1" s="77"/>
      <c r="K1" s="77"/>
      <c r="L1" s="77"/>
      <c r="M1" s="77"/>
      <c r="N1" s="77"/>
    </row>
    <row r="2" spans="1:14" s="37" customFormat="1" ht="18.75" x14ac:dyDescent="0.3">
      <c r="A2" s="78"/>
      <c r="B2" s="79" t="s">
        <v>287</v>
      </c>
      <c r="C2" s="78"/>
      <c r="D2" s="78"/>
      <c r="E2" s="78"/>
      <c r="F2" s="80"/>
      <c r="G2" s="81"/>
      <c r="H2" s="81"/>
      <c r="I2" s="81"/>
      <c r="J2" s="81"/>
      <c r="K2" s="81"/>
      <c r="L2" s="81"/>
      <c r="M2" s="970" t="s">
        <v>245</v>
      </c>
      <c r="N2" s="81"/>
    </row>
    <row r="3" spans="1:14" s="37" customFormat="1" ht="18.75" x14ac:dyDescent="0.3">
      <c r="A3" s="82"/>
      <c r="B3" s="79" t="s">
        <v>288</v>
      </c>
      <c r="C3" s="82"/>
      <c r="D3" s="82"/>
      <c r="E3" s="82"/>
      <c r="F3" s="80"/>
      <c r="G3" s="81"/>
      <c r="H3" s="81"/>
      <c r="I3" s="81"/>
      <c r="J3" s="81"/>
      <c r="K3" s="81"/>
      <c r="L3" s="81"/>
      <c r="M3" s="970"/>
      <c r="N3" s="81"/>
    </row>
    <row r="4" spans="1:14" s="37" customFormat="1" ht="18.75" x14ac:dyDescent="0.3">
      <c r="A4" s="82"/>
      <c r="B4" s="83"/>
      <c r="C4" s="82"/>
      <c r="D4" s="82"/>
      <c r="E4" s="82"/>
      <c r="F4" s="80"/>
      <c r="G4" s="81"/>
      <c r="H4" s="81"/>
      <c r="I4" s="81"/>
      <c r="J4" s="81"/>
      <c r="K4" s="81"/>
      <c r="L4" s="81"/>
      <c r="M4" s="970"/>
      <c r="N4" s="81"/>
    </row>
    <row r="5" spans="1:14" s="37" customFormat="1" ht="18.75" x14ac:dyDescent="0.3">
      <c r="A5" s="82"/>
      <c r="B5" s="84" t="s">
        <v>289</v>
      </c>
      <c r="C5" s="82"/>
      <c r="D5" s="82"/>
      <c r="E5" s="82"/>
      <c r="F5" s="80"/>
      <c r="G5" s="81"/>
      <c r="H5" s="81"/>
      <c r="I5" s="81"/>
      <c r="J5" s="81"/>
      <c r="K5" s="81"/>
      <c r="L5" s="81"/>
      <c r="M5" s="970"/>
      <c r="N5" s="81"/>
    </row>
    <row r="6" spans="1:14" s="72" customFormat="1" ht="18.75" x14ac:dyDescent="0.3">
      <c r="A6" s="85"/>
      <c r="B6" s="485" t="s">
        <v>319</v>
      </c>
      <c r="C6" s="485"/>
      <c r="D6" s="485"/>
      <c r="E6" s="485"/>
      <c r="F6" s="485"/>
      <c r="G6" s="485"/>
      <c r="H6" s="384"/>
      <c r="I6" s="86"/>
      <c r="J6" s="86"/>
      <c r="K6" s="85"/>
      <c r="L6" s="85"/>
      <c r="M6" s="970"/>
      <c r="N6" s="85"/>
    </row>
    <row r="7" spans="1:14" s="72" customFormat="1" ht="8.25" customHeight="1" x14ac:dyDescent="0.3">
      <c r="A7" s="85"/>
      <c r="B7" s="86"/>
      <c r="C7" s="86"/>
      <c r="D7" s="86"/>
      <c r="E7" s="86"/>
      <c r="F7" s="86"/>
      <c r="G7" s="86"/>
      <c r="H7" s="86"/>
      <c r="I7" s="86"/>
      <c r="J7" s="86"/>
      <c r="K7" s="85"/>
      <c r="L7" s="85"/>
      <c r="M7" s="970"/>
      <c r="N7" s="85"/>
    </row>
    <row r="8" spans="1:14" s="72" customFormat="1" ht="19.5" thickBot="1" x14ac:dyDescent="0.35">
      <c r="A8" s="85"/>
      <c r="B8" s="86"/>
      <c r="C8" s="86"/>
      <c r="D8" s="86"/>
      <c r="E8" s="86"/>
      <c r="F8" s="979" t="s">
        <v>7</v>
      </c>
      <c r="G8" s="979"/>
      <c r="H8" s="976" t="str">
        <f>+'RESUMEN AF'!D6</f>
        <v>Puebla</v>
      </c>
      <c r="I8" s="976"/>
      <c r="J8" s="976"/>
      <c r="K8" s="490" t="s">
        <v>200</v>
      </c>
      <c r="L8" s="525">
        <f>+'RESUMEN AF'!I6</f>
        <v>2023</v>
      </c>
      <c r="M8" s="85"/>
      <c r="N8" s="85"/>
    </row>
    <row r="9" spans="1:14" s="72" customFormat="1" ht="12.75" customHeight="1" thickBot="1" x14ac:dyDescent="0.35">
      <c r="A9" s="85"/>
      <c r="B9" s="86"/>
      <c r="C9" s="86"/>
      <c r="D9" s="86"/>
      <c r="E9" s="86"/>
      <c r="F9" s="86"/>
      <c r="G9" s="86"/>
      <c r="H9" s="86"/>
      <c r="I9" s="86"/>
      <c r="J9" s="86"/>
      <c r="K9" s="490"/>
      <c r="L9" s="87"/>
      <c r="M9" s="85"/>
      <c r="N9" s="85"/>
    </row>
    <row r="10" spans="1:14" ht="24.75" customHeight="1" thickBot="1" x14ac:dyDescent="0.3">
      <c r="A10" s="88"/>
      <c r="B10" s="973" t="s">
        <v>290</v>
      </c>
      <c r="C10" s="973" t="s">
        <v>300</v>
      </c>
      <c r="D10" s="977" t="s">
        <v>345</v>
      </c>
      <c r="E10" s="978" t="s">
        <v>291</v>
      </c>
      <c r="F10" s="978"/>
      <c r="G10" s="978"/>
      <c r="H10" s="978"/>
      <c r="I10" s="978"/>
      <c r="J10" s="978"/>
      <c r="K10" s="972" t="s">
        <v>299</v>
      </c>
      <c r="L10" s="973" t="s">
        <v>292</v>
      </c>
      <c r="M10" s="88"/>
      <c r="N10" s="88"/>
    </row>
    <row r="11" spans="1:14" s="73" customFormat="1" ht="54.75" customHeight="1" thickBot="1" x14ac:dyDescent="0.3">
      <c r="A11" s="89"/>
      <c r="B11" s="973"/>
      <c r="C11" s="973"/>
      <c r="D11" s="977"/>
      <c r="E11" s="493" t="s">
        <v>295</v>
      </c>
      <c r="F11" s="493" t="s">
        <v>296</v>
      </c>
      <c r="G11" s="493" t="s">
        <v>297</v>
      </c>
      <c r="H11" s="493" t="s">
        <v>298</v>
      </c>
      <c r="I11" s="493" t="s">
        <v>304</v>
      </c>
      <c r="J11" s="493" t="s">
        <v>304</v>
      </c>
      <c r="K11" s="972"/>
      <c r="L11" s="973"/>
      <c r="M11" s="89"/>
      <c r="N11" s="89"/>
    </row>
    <row r="12" spans="1:14" s="74" customFormat="1" ht="24.6" customHeight="1" x14ac:dyDescent="0.25">
      <c r="A12" s="491"/>
      <c r="B12" s="520">
        <v>44927</v>
      </c>
      <c r="C12" s="521">
        <f>HLOOKUP(B12,'2. MED'!$A$13:$T$24,6,FALSE)</f>
        <v>0</v>
      </c>
      <c r="D12" s="522">
        <v>0</v>
      </c>
      <c r="E12" s="522">
        <v>0</v>
      </c>
      <c r="F12" s="522">
        <v>0</v>
      </c>
      <c r="G12" s="522">
        <v>0</v>
      </c>
      <c r="H12" s="522">
        <v>0</v>
      </c>
      <c r="I12" s="522">
        <v>0</v>
      </c>
      <c r="J12" s="522">
        <v>0</v>
      </c>
      <c r="K12" s="90">
        <f t="shared" ref="K12:K27" si="0">SUM(D12:J12)</f>
        <v>0</v>
      </c>
      <c r="L12" s="523">
        <f t="shared" ref="L12:L27" si="1">+C12-K12</f>
        <v>0</v>
      </c>
      <c r="M12" s="491"/>
      <c r="N12" s="491"/>
    </row>
    <row r="13" spans="1:14" s="74" customFormat="1" ht="24.6" customHeight="1" x14ac:dyDescent="0.25">
      <c r="A13" s="491"/>
      <c r="B13" s="524">
        <v>44958</v>
      </c>
      <c r="C13" s="521">
        <f>HLOOKUP(B13,'2. MED'!$A$13:$T$24,6,FALSE)</f>
        <v>0</v>
      </c>
      <c r="D13" s="522">
        <v>0</v>
      </c>
      <c r="E13" s="522">
        <v>0</v>
      </c>
      <c r="F13" s="522">
        <v>0</v>
      </c>
      <c r="G13" s="522">
        <v>0</v>
      </c>
      <c r="H13" s="522">
        <v>0</v>
      </c>
      <c r="I13" s="522">
        <v>0</v>
      </c>
      <c r="J13" s="522">
        <v>0</v>
      </c>
      <c r="K13" s="90">
        <f t="shared" si="0"/>
        <v>0</v>
      </c>
      <c r="L13" s="523">
        <f t="shared" si="1"/>
        <v>0</v>
      </c>
      <c r="M13" s="491"/>
      <c r="N13" s="491"/>
    </row>
    <row r="14" spans="1:14" s="74" customFormat="1" ht="24.6" customHeight="1" x14ac:dyDescent="0.25">
      <c r="A14" s="491"/>
      <c r="B14" s="520">
        <v>44986</v>
      </c>
      <c r="C14" s="521">
        <f>HLOOKUP(B14,'2. MED'!$A$13:$T$24,6,FALSE)</f>
        <v>12825433.74</v>
      </c>
      <c r="D14" s="522">
        <v>12825433.74</v>
      </c>
      <c r="E14" s="522">
        <v>0</v>
      </c>
      <c r="F14" s="522">
        <v>0</v>
      </c>
      <c r="G14" s="522">
        <v>0</v>
      </c>
      <c r="H14" s="522">
        <v>0</v>
      </c>
      <c r="I14" s="522">
        <v>0</v>
      </c>
      <c r="J14" s="522">
        <v>0</v>
      </c>
      <c r="K14" s="90">
        <f t="shared" si="0"/>
        <v>12825433.74</v>
      </c>
      <c r="L14" s="523">
        <f t="shared" si="1"/>
        <v>0</v>
      </c>
      <c r="M14" s="491"/>
      <c r="N14" s="491"/>
    </row>
    <row r="15" spans="1:14" s="74" customFormat="1" ht="24.6" customHeight="1" x14ac:dyDescent="0.25">
      <c r="A15" s="491"/>
      <c r="B15" s="520">
        <v>45017</v>
      </c>
      <c r="C15" s="521">
        <f>HLOOKUP(B15,'2. MED'!$A$13:$T$24,6,FALSE)</f>
        <v>0</v>
      </c>
      <c r="D15" s="522">
        <v>0</v>
      </c>
      <c r="E15" s="522">
        <v>0</v>
      </c>
      <c r="F15" s="522">
        <v>0</v>
      </c>
      <c r="G15" s="522">
        <v>0</v>
      </c>
      <c r="H15" s="522">
        <v>0</v>
      </c>
      <c r="I15" s="522">
        <v>0</v>
      </c>
      <c r="J15" s="522">
        <v>0</v>
      </c>
      <c r="K15" s="90">
        <f t="shared" si="0"/>
        <v>0</v>
      </c>
      <c r="L15" s="523">
        <f t="shared" si="1"/>
        <v>0</v>
      </c>
      <c r="M15" s="491"/>
      <c r="N15" s="491"/>
    </row>
    <row r="16" spans="1:14" s="74" customFormat="1" ht="24.6" customHeight="1" x14ac:dyDescent="0.25">
      <c r="A16" s="491"/>
      <c r="B16" s="524">
        <v>45047</v>
      </c>
      <c r="C16" s="521">
        <f>HLOOKUP(B16,'2. MED'!$A$13:$T$24,6,FALSE)</f>
        <v>6768666.75</v>
      </c>
      <c r="D16" s="522">
        <v>6768666.75</v>
      </c>
      <c r="E16" s="522">
        <v>0</v>
      </c>
      <c r="F16" s="522">
        <v>0</v>
      </c>
      <c r="G16" s="522">
        <v>0</v>
      </c>
      <c r="H16" s="522">
        <v>0</v>
      </c>
      <c r="I16" s="522">
        <v>0</v>
      </c>
      <c r="J16" s="522">
        <v>0</v>
      </c>
      <c r="K16" s="90">
        <f t="shared" si="0"/>
        <v>6768666.75</v>
      </c>
      <c r="L16" s="523">
        <f t="shared" si="1"/>
        <v>0</v>
      </c>
      <c r="M16" s="491"/>
      <c r="N16" s="491"/>
    </row>
    <row r="17" spans="1:14" s="74" customFormat="1" ht="24.6" customHeight="1" x14ac:dyDescent="0.25">
      <c r="A17" s="491"/>
      <c r="B17" s="520">
        <v>45078</v>
      </c>
      <c r="C17" s="521">
        <f>HLOOKUP(B17,'2. MED'!$A$13:$T$24,6,FALSE)</f>
        <v>7112998.4900000002</v>
      </c>
      <c r="D17" s="522">
        <v>7112998.4900000002</v>
      </c>
      <c r="E17" s="522">
        <v>0</v>
      </c>
      <c r="F17" s="522">
        <v>0</v>
      </c>
      <c r="G17" s="522">
        <v>0</v>
      </c>
      <c r="H17" s="522">
        <v>0</v>
      </c>
      <c r="I17" s="522">
        <v>0</v>
      </c>
      <c r="J17" s="522">
        <v>0</v>
      </c>
      <c r="K17" s="90">
        <f t="shared" si="0"/>
        <v>7112998.4900000002</v>
      </c>
      <c r="L17" s="523">
        <f t="shared" si="1"/>
        <v>0</v>
      </c>
      <c r="M17" s="491"/>
      <c r="N17" s="491"/>
    </row>
    <row r="18" spans="1:14" s="74" customFormat="1" ht="24.6" customHeight="1" x14ac:dyDescent="0.25">
      <c r="A18" s="491"/>
      <c r="B18" s="520">
        <v>45108</v>
      </c>
      <c r="C18" s="521">
        <f>HLOOKUP(B18,'2. MED'!$A$13:$T$24,6,FALSE)</f>
        <v>0</v>
      </c>
      <c r="D18" s="522">
        <v>0</v>
      </c>
      <c r="E18" s="522">
        <v>0</v>
      </c>
      <c r="F18" s="522">
        <v>0</v>
      </c>
      <c r="G18" s="522">
        <v>0</v>
      </c>
      <c r="H18" s="522">
        <v>0</v>
      </c>
      <c r="I18" s="522">
        <v>0</v>
      </c>
      <c r="J18" s="522">
        <v>0</v>
      </c>
      <c r="K18" s="90">
        <f t="shared" si="0"/>
        <v>0</v>
      </c>
      <c r="L18" s="523">
        <f t="shared" si="1"/>
        <v>0</v>
      </c>
      <c r="M18" s="491"/>
      <c r="N18" s="491"/>
    </row>
    <row r="19" spans="1:14" s="74" customFormat="1" ht="24.6" customHeight="1" x14ac:dyDescent="0.25">
      <c r="A19" s="491"/>
      <c r="B19" s="524">
        <v>45139</v>
      </c>
      <c r="C19" s="521">
        <f>HLOOKUP(B19,'2. MED'!$A$13:$T$24,6,FALSE)</f>
        <v>0</v>
      </c>
      <c r="D19" s="522">
        <v>0</v>
      </c>
      <c r="E19" s="522">
        <v>0</v>
      </c>
      <c r="F19" s="522">
        <v>0</v>
      </c>
      <c r="G19" s="522">
        <v>0</v>
      </c>
      <c r="H19" s="522">
        <v>0</v>
      </c>
      <c r="I19" s="522">
        <v>0</v>
      </c>
      <c r="J19" s="522">
        <v>0</v>
      </c>
      <c r="K19" s="90">
        <f t="shared" si="0"/>
        <v>0</v>
      </c>
      <c r="L19" s="523">
        <f t="shared" si="1"/>
        <v>0</v>
      </c>
      <c r="M19" s="491"/>
      <c r="N19" s="491"/>
    </row>
    <row r="20" spans="1:14" s="74" customFormat="1" ht="24.6" customHeight="1" x14ac:dyDescent="0.25">
      <c r="A20" s="491"/>
      <c r="B20" s="520">
        <v>45170</v>
      </c>
      <c r="C20" s="521">
        <f>HLOOKUP(B20,'2. MED'!$A$13:$T$24,6,FALSE)</f>
        <v>0</v>
      </c>
      <c r="D20" s="522">
        <v>0</v>
      </c>
      <c r="E20" s="522">
        <v>0</v>
      </c>
      <c r="F20" s="522">
        <v>0</v>
      </c>
      <c r="G20" s="522">
        <v>0</v>
      </c>
      <c r="H20" s="522">
        <v>0</v>
      </c>
      <c r="I20" s="522">
        <v>0</v>
      </c>
      <c r="J20" s="522">
        <v>0</v>
      </c>
      <c r="K20" s="90">
        <f t="shared" si="0"/>
        <v>0</v>
      </c>
      <c r="L20" s="523">
        <f t="shared" si="1"/>
        <v>0</v>
      </c>
      <c r="M20" s="491"/>
      <c r="N20" s="491"/>
    </row>
    <row r="21" spans="1:14" s="74" customFormat="1" ht="24.6" customHeight="1" x14ac:dyDescent="0.25">
      <c r="A21" s="491"/>
      <c r="B21" s="520">
        <v>45200</v>
      </c>
      <c r="C21" s="521">
        <f>HLOOKUP(B21,'2. MED'!$A$13:$T$24,6,FALSE)</f>
        <v>0</v>
      </c>
      <c r="D21" s="522">
        <v>0</v>
      </c>
      <c r="E21" s="522">
        <v>0</v>
      </c>
      <c r="F21" s="522">
        <v>0</v>
      </c>
      <c r="G21" s="522">
        <v>0</v>
      </c>
      <c r="H21" s="522">
        <v>0</v>
      </c>
      <c r="I21" s="522">
        <v>0</v>
      </c>
      <c r="J21" s="522">
        <v>0</v>
      </c>
      <c r="K21" s="90">
        <f t="shared" si="0"/>
        <v>0</v>
      </c>
      <c r="L21" s="523">
        <f t="shared" si="1"/>
        <v>0</v>
      </c>
      <c r="M21" s="491"/>
      <c r="N21" s="491"/>
    </row>
    <row r="22" spans="1:14" s="74" customFormat="1" ht="24.6" customHeight="1" x14ac:dyDescent="0.25">
      <c r="A22" s="491"/>
      <c r="B22" s="524">
        <v>45231</v>
      </c>
      <c r="C22" s="521">
        <f>HLOOKUP(B22,'2. MED'!$A$13:$T$24,6,FALSE)</f>
        <v>0</v>
      </c>
      <c r="D22" s="522">
        <v>0</v>
      </c>
      <c r="E22" s="522">
        <v>0</v>
      </c>
      <c r="F22" s="522">
        <v>0</v>
      </c>
      <c r="G22" s="522">
        <v>0</v>
      </c>
      <c r="H22" s="522">
        <v>0</v>
      </c>
      <c r="I22" s="522">
        <v>0</v>
      </c>
      <c r="J22" s="522">
        <v>0</v>
      </c>
      <c r="K22" s="90">
        <f t="shared" si="0"/>
        <v>0</v>
      </c>
      <c r="L22" s="523">
        <f t="shared" si="1"/>
        <v>0</v>
      </c>
      <c r="M22" s="491"/>
      <c r="N22" s="491"/>
    </row>
    <row r="23" spans="1:14" s="74" customFormat="1" ht="24.6" customHeight="1" x14ac:dyDescent="0.25">
      <c r="A23" s="491"/>
      <c r="B23" s="520">
        <v>45261</v>
      </c>
      <c r="C23" s="521">
        <f>HLOOKUP(B23,'2. MED'!$A$13:$T$24,6,FALSE)</f>
        <v>0</v>
      </c>
      <c r="D23" s="522">
        <v>0</v>
      </c>
      <c r="E23" s="522">
        <v>0</v>
      </c>
      <c r="F23" s="522">
        <v>0</v>
      </c>
      <c r="G23" s="522">
        <v>0</v>
      </c>
      <c r="H23" s="522">
        <v>0</v>
      </c>
      <c r="I23" s="522">
        <v>0</v>
      </c>
      <c r="J23" s="522">
        <v>0</v>
      </c>
      <c r="K23" s="90">
        <f t="shared" si="0"/>
        <v>0</v>
      </c>
      <c r="L23" s="523">
        <f t="shared" si="1"/>
        <v>0</v>
      </c>
      <c r="M23" s="491"/>
      <c r="N23" s="491"/>
    </row>
    <row r="24" spans="1:14" s="74" customFormat="1" ht="24.6" customHeight="1" x14ac:dyDescent="0.25">
      <c r="A24" s="491"/>
      <c r="B24" s="520">
        <v>45292</v>
      </c>
      <c r="C24" s="521">
        <f>HLOOKUP(B24,'2. MED'!$A$13:$T$24,6,FALSE)</f>
        <v>0</v>
      </c>
      <c r="D24" s="522">
        <v>0</v>
      </c>
      <c r="E24" s="522">
        <v>0</v>
      </c>
      <c r="F24" s="522">
        <v>0</v>
      </c>
      <c r="G24" s="522">
        <v>0</v>
      </c>
      <c r="H24" s="522">
        <v>0</v>
      </c>
      <c r="I24" s="522">
        <v>0</v>
      </c>
      <c r="J24" s="522">
        <v>0</v>
      </c>
      <c r="K24" s="90">
        <f t="shared" si="0"/>
        <v>0</v>
      </c>
      <c r="L24" s="523">
        <f t="shared" si="1"/>
        <v>0</v>
      </c>
      <c r="M24" s="491"/>
      <c r="N24" s="491"/>
    </row>
    <row r="25" spans="1:14" s="74" customFormat="1" ht="24.6" customHeight="1" x14ac:dyDescent="0.25">
      <c r="A25" s="491"/>
      <c r="B25" s="524">
        <v>45323</v>
      </c>
      <c r="C25" s="521">
        <f>HLOOKUP(B25,'2. MED'!$A$13:$T$24,6,FALSE)</f>
        <v>0</v>
      </c>
      <c r="D25" s="522">
        <v>0</v>
      </c>
      <c r="E25" s="522">
        <v>0</v>
      </c>
      <c r="F25" s="522">
        <v>0</v>
      </c>
      <c r="G25" s="522">
        <v>0</v>
      </c>
      <c r="H25" s="522">
        <v>0</v>
      </c>
      <c r="I25" s="522">
        <v>0</v>
      </c>
      <c r="J25" s="522">
        <v>0</v>
      </c>
      <c r="K25" s="90">
        <f t="shared" si="0"/>
        <v>0</v>
      </c>
      <c r="L25" s="523">
        <f t="shared" si="1"/>
        <v>0</v>
      </c>
      <c r="M25" s="491"/>
      <c r="N25" s="491"/>
    </row>
    <row r="26" spans="1:14" s="74" customFormat="1" ht="24.6" customHeight="1" x14ac:dyDescent="0.25">
      <c r="A26" s="491"/>
      <c r="B26" s="520">
        <v>45352</v>
      </c>
      <c r="C26" s="521">
        <f>HLOOKUP(B26,'2. MED'!$A$13:$T$24,6,FALSE)</f>
        <v>0</v>
      </c>
      <c r="D26" s="522">
        <v>0</v>
      </c>
      <c r="E26" s="522">
        <v>0</v>
      </c>
      <c r="F26" s="522">
        <v>0</v>
      </c>
      <c r="G26" s="522">
        <v>0</v>
      </c>
      <c r="H26" s="522">
        <v>0</v>
      </c>
      <c r="I26" s="522">
        <v>0</v>
      </c>
      <c r="J26" s="522">
        <v>0</v>
      </c>
      <c r="K26" s="90">
        <f t="shared" si="0"/>
        <v>0</v>
      </c>
      <c r="L26" s="523">
        <f t="shared" si="1"/>
        <v>0</v>
      </c>
      <c r="M26" s="491"/>
      <c r="N26" s="491"/>
    </row>
    <row r="27" spans="1:14" s="74" customFormat="1" ht="24.6" customHeight="1" thickBot="1" x14ac:dyDescent="0.3">
      <c r="A27" s="491"/>
      <c r="B27" s="520">
        <v>45383</v>
      </c>
      <c r="C27" s="521">
        <f>HLOOKUP(B27,'2. MED'!$A$13:$T$24,6,FALSE)</f>
        <v>0</v>
      </c>
      <c r="D27" s="522">
        <v>0</v>
      </c>
      <c r="E27" s="522">
        <v>0</v>
      </c>
      <c r="F27" s="522">
        <v>0</v>
      </c>
      <c r="G27" s="522">
        <v>0</v>
      </c>
      <c r="H27" s="522">
        <v>0</v>
      </c>
      <c r="I27" s="522">
        <v>0</v>
      </c>
      <c r="J27" s="522">
        <v>0</v>
      </c>
      <c r="K27" s="90">
        <f t="shared" si="0"/>
        <v>0</v>
      </c>
      <c r="L27" s="523">
        <f t="shared" si="1"/>
        <v>0</v>
      </c>
      <c r="M27" s="491"/>
      <c r="N27" s="491"/>
    </row>
    <row r="28" spans="1:14" s="75" customFormat="1" ht="30.75" customHeight="1" thickBot="1" x14ac:dyDescent="0.3">
      <c r="A28" s="492"/>
      <c r="B28" s="486" t="s">
        <v>293</v>
      </c>
      <c r="C28" s="487">
        <f>SUM(C12:C27)</f>
        <v>26707098.980000004</v>
      </c>
      <c r="D28" s="487">
        <f t="shared" ref="D28:J28" si="2">SUM(D12:D27)</f>
        <v>26707098.980000004</v>
      </c>
      <c r="E28" s="487">
        <f t="shared" si="2"/>
        <v>0</v>
      </c>
      <c r="F28" s="487">
        <f t="shared" si="2"/>
        <v>0</v>
      </c>
      <c r="G28" s="487">
        <f t="shared" si="2"/>
        <v>0</v>
      </c>
      <c r="H28" s="487">
        <f t="shared" si="2"/>
        <v>0</v>
      </c>
      <c r="I28" s="487">
        <f t="shared" si="2"/>
        <v>0</v>
      </c>
      <c r="J28" s="487">
        <f t="shared" si="2"/>
        <v>0</v>
      </c>
      <c r="K28" s="487">
        <f>SUM(K12:K27)</f>
        <v>26707098.980000004</v>
      </c>
      <c r="L28" s="487">
        <f>SUM(L12:L27)</f>
        <v>0</v>
      </c>
      <c r="M28" s="492"/>
      <c r="N28" s="492"/>
    </row>
    <row r="29" spans="1:14" ht="35.450000000000003" customHeight="1" x14ac:dyDescent="0.2">
      <c r="A29" s="88"/>
      <c r="B29" s="974"/>
      <c r="C29" s="974"/>
      <c r="D29" s="974"/>
      <c r="E29" s="974"/>
      <c r="F29" s="974"/>
      <c r="G29" s="974"/>
      <c r="H29" s="974"/>
      <c r="I29" s="974"/>
      <c r="J29" s="974"/>
      <c r="K29" s="974"/>
      <c r="L29" s="974"/>
      <c r="M29" s="88"/>
      <c r="N29" s="88"/>
    </row>
    <row r="30" spans="1:14" x14ac:dyDescent="0.2">
      <c r="A30" s="88"/>
      <c r="B30" s="91" t="s">
        <v>301</v>
      </c>
      <c r="C30" s="91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</row>
    <row r="31" spans="1:14" x14ac:dyDescent="0.2">
      <c r="A31" s="88"/>
      <c r="B31" s="91" t="s">
        <v>302</v>
      </c>
      <c r="C31" s="88"/>
      <c r="D31" s="88"/>
      <c r="E31" s="88"/>
      <c r="F31" s="92"/>
      <c r="G31" s="92"/>
      <c r="H31" s="92"/>
      <c r="I31" s="92"/>
      <c r="J31" s="92"/>
      <c r="K31" s="92"/>
      <c r="L31" s="92"/>
      <c r="M31" s="88"/>
      <c r="N31" s="88"/>
    </row>
    <row r="32" spans="1:14" x14ac:dyDescent="0.2">
      <c r="A32" s="88"/>
      <c r="B32" s="93" t="s">
        <v>303</v>
      </c>
      <c r="C32" s="91"/>
      <c r="D32" s="92"/>
      <c r="E32" s="92"/>
      <c r="F32" s="92"/>
      <c r="G32" s="92"/>
      <c r="H32" s="92"/>
      <c r="I32" s="92"/>
      <c r="J32" s="92"/>
      <c r="K32" s="92"/>
      <c r="L32" s="92"/>
      <c r="M32" s="88"/>
      <c r="N32" s="88"/>
    </row>
    <row r="33" spans="1:14" x14ac:dyDescent="0.2">
      <c r="A33" s="88"/>
      <c r="B33" s="88"/>
      <c r="C33" s="91"/>
      <c r="D33" s="92"/>
      <c r="E33" s="92"/>
      <c r="F33" s="92"/>
      <c r="G33" s="92"/>
      <c r="H33" s="92"/>
      <c r="I33" s="92"/>
      <c r="J33" s="92"/>
      <c r="K33" s="92"/>
      <c r="L33" s="92"/>
      <c r="M33" s="88"/>
      <c r="N33" s="88"/>
    </row>
    <row r="34" spans="1:14" x14ac:dyDescent="0.2">
      <c r="A34" s="88"/>
      <c r="B34" s="91" t="s">
        <v>294</v>
      </c>
      <c r="C34" s="88"/>
      <c r="D34" s="92"/>
      <c r="E34" s="92"/>
      <c r="F34" s="92"/>
      <c r="G34" s="92"/>
      <c r="H34" s="92"/>
      <c r="I34" s="92"/>
      <c r="J34" s="92"/>
      <c r="K34" s="92"/>
      <c r="L34" s="92"/>
      <c r="M34" s="88"/>
      <c r="N34" s="88"/>
    </row>
    <row r="35" spans="1:14" x14ac:dyDescent="0.2">
      <c r="A35" s="88"/>
      <c r="B35" s="517"/>
      <c r="C35" s="517"/>
      <c r="D35" s="518"/>
      <c r="E35" s="518"/>
      <c r="F35" s="518"/>
      <c r="G35" s="518"/>
      <c r="H35" s="518"/>
      <c r="I35" s="518"/>
      <c r="J35" s="518"/>
      <c r="K35" s="518"/>
      <c r="L35" s="92"/>
      <c r="M35" s="88"/>
      <c r="N35" s="88"/>
    </row>
    <row r="36" spans="1:14" x14ac:dyDescent="0.2">
      <c r="A36" s="88"/>
      <c r="B36" s="517"/>
      <c r="C36" s="517"/>
      <c r="D36" s="518"/>
      <c r="E36" s="518"/>
      <c r="F36" s="518"/>
      <c r="G36" s="518"/>
      <c r="H36" s="518"/>
      <c r="I36" s="518"/>
      <c r="J36" s="518"/>
      <c r="K36" s="518"/>
      <c r="L36" s="92"/>
      <c r="M36" s="88"/>
      <c r="N36" s="88"/>
    </row>
    <row r="37" spans="1:14" ht="16.5" customHeight="1" thickBot="1" x14ac:dyDescent="0.25">
      <c r="A37" s="88"/>
      <c r="B37" s="971"/>
      <c r="C37" s="971"/>
      <c r="D37" s="971"/>
      <c r="E37" s="517"/>
      <c r="F37" s="517"/>
      <c r="G37" s="517"/>
      <c r="H37" s="517"/>
      <c r="I37" s="517"/>
      <c r="J37" s="971"/>
      <c r="K37" s="971"/>
      <c r="L37" s="94"/>
      <c r="M37" s="88"/>
      <c r="N37" s="88"/>
    </row>
    <row r="38" spans="1:14" ht="30.75" customHeight="1" x14ac:dyDescent="0.2">
      <c r="A38" s="88"/>
      <c r="B38" s="809" t="str">
        <f>+Detalle!$K$5</f>
        <v>José Antonio Martínez García</v>
      </c>
      <c r="C38" s="809"/>
      <c r="D38" s="809"/>
      <c r="E38" s="517"/>
      <c r="F38" s="517"/>
      <c r="G38" s="517"/>
      <c r="H38" s="517"/>
      <c r="I38" s="517"/>
      <c r="J38" s="809" t="str">
        <f>Detalle!$K$7</f>
        <v>Óscar Mario Fuentes Rojas</v>
      </c>
      <c r="K38" s="809"/>
      <c r="L38" s="95"/>
      <c r="M38" s="88"/>
      <c r="N38" s="88"/>
    </row>
    <row r="39" spans="1:14" x14ac:dyDescent="0.2">
      <c r="A39" s="88"/>
      <c r="B39" s="809"/>
      <c r="C39" s="809"/>
      <c r="D39" s="809"/>
      <c r="E39" s="517"/>
      <c r="F39" s="517"/>
      <c r="G39" s="517"/>
      <c r="H39" s="517"/>
      <c r="I39" s="517"/>
      <c r="J39" s="809"/>
      <c r="K39" s="809"/>
      <c r="L39" s="92"/>
      <c r="M39" s="88"/>
      <c r="N39" s="88"/>
    </row>
    <row r="40" spans="1:14" ht="15" customHeight="1" x14ac:dyDescent="0.2">
      <c r="A40" s="88"/>
      <c r="B40" s="702" t="str">
        <f>+Detalle!$K$6</f>
        <v>Secretario de Salud y Director General de los Servicios de Salud del Estado de Puebla</v>
      </c>
      <c r="C40" s="702"/>
      <c r="D40" s="702"/>
      <c r="E40" s="517"/>
      <c r="F40" s="517"/>
      <c r="G40" s="517"/>
      <c r="H40" s="517"/>
      <c r="I40" s="517"/>
      <c r="J40" s="810" t="str">
        <f>Detalle!$K$8</f>
        <v>Titular de la Unidad de Administración y Finanzas de la Secretaría de Salud y Coordinador de Planeación y Evaluación de los Servicios de Salud del Estado de Puebla</v>
      </c>
      <c r="K40" s="810"/>
      <c r="L40" s="92"/>
      <c r="M40" s="88"/>
      <c r="N40" s="88"/>
    </row>
    <row r="41" spans="1:14" x14ac:dyDescent="0.2">
      <c r="A41" s="88"/>
      <c r="B41" s="702"/>
      <c r="C41" s="702"/>
      <c r="D41" s="702"/>
      <c r="E41" s="517"/>
      <c r="F41" s="517"/>
      <c r="G41" s="517"/>
      <c r="H41" s="517"/>
      <c r="I41" s="519"/>
      <c r="J41" s="810"/>
      <c r="K41" s="810"/>
      <c r="L41" s="92"/>
      <c r="M41" s="88"/>
      <c r="N41" s="88"/>
    </row>
    <row r="42" spans="1:14" x14ac:dyDescent="0.2">
      <c r="A42" s="88"/>
      <c r="B42" s="517"/>
      <c r="C42" s="517"/>
      <c r="D42" s="518"/>
      <c r="E42" s="518"/>
      <c r="F42" s="518"/>
      <c r="G42" s="518"/>
      <c r="H42" s="518"/>
      <c r="I42" s="518"/>
      <c r="J42" s="518"/>
      <c r="K42" s="518"/>
      <c r="L42" s="88"/>
      <c r="M42" s="88"/>
      <c r="N42" s="88"/>
    </row>
    <row r="43" spans="1:14" x14ac:dyDescent="0.2">
      <c r="A43" s="88"/>
      <c r="B43" s="517"/>
      <c r="C43" s="517"/>
      <c r="D43" s="517"/>
      <c r="E43" s="517"/>
      <c r="F43" s="517"/>
      <c r="G43" s="517"/>
      <c r="H43" s="517"/>
      <c r="I43" s="517"/>
      <c r="J43" s="517"/>
      <c r="K43" s="517"/>
      <c r="L43" s="88"/>
      <c r="M43" s="88"/>
      <c r="N43" s="88"/>
    </row>
    <row r="44" spans="1:14" x14ac:dyDescent="0.2">
      <c r="A44" s="88"/>
      <c r="B44" s="88"/>
      <c r="C44" s="88"/>
      <c r="D44" s="92"/>
      <c r="E44" s="92"/>
      <c r="F44" s="92"/>
      <c r="G44" s="92"/>
      <c r="H44" s="92"/>
      <c r="I44" s="92"/>
      <c r="J44" s="92"/>
      <c r="K44" s="92"/>
      <c r="L44" s="88"/>
      <c r="M44" s="88"/>
      <c r="N44" s="88"/>
    </row>
    <row r="45" spans="1:14" x14ac:dyDescent="0.2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</row>
  </sheetData>
  <sheetProtection algorithmName="SHA-512" hashValue="HszQi64pqaeBrB1xs8KGfHC/QbszCCwWtCWOAFWkrCM2/Dm/oVcgO4g/DT1ChEzQTXD+Q7+lgP9dFi0wmMIGJA==" saltValue="koebfFV+WFyzD15/va70bA==" spinCount="100000" sheet="1" formatCells="0" formatColumns="0" formatRows="0" insertColumns="0"/>
  <customSheetViews>
    <customSheetView guid="{F1D24DD1-585A-4954-8468-251718BBBD97}" scale="70" showGridLines="0" fitToPage="1">
      <selection activeCell="C12" sqref="C12"/>
      <pageMargins left="0.19685039370078741" right="0.19685039370078741" top="0.19685039370078741" bottom="0.19685039370078741" header="0.39370078740157483" footer="0.11811023622047245"/>
      <printOptions horizontalCentered="1" verticalCentered="1"/>
      <pageSetup scale="57" orientation="landscape" r:id="rId1"/>
      <headerFooter>
        <oddFooter>&amp;L&amp;10&amp;A&amp;R&amp;10&amp;P DE &amp;N</oddFooter>
      </headerFooter>
    </customSheetView>
  </customSheetViews>
  <mergeCells count="17">
    <mergeCell ref="A1:E1"/>
    <mergeCell ref="H8:J8"/>
    <mergeCell ref="B10:B11"/>
    <mergeCell ref="C10:C11"/>
    <mergeCell ref="D10:D11"/>
    <mergeCell ref="E10:J10"/>
    <mergeCell ref="F8:G8"/>
    <mergeCell ref="M2:M7"/>
    <mergeCell ref="J38:K39"/>
    <mergeCell ref="J40:K41"/>
    <mergeCell ref="J37:K37"/>
    <mergeCell ref="K10:K11"/>
    <mergeCell ref="L10:L11"/>
    <mergeCell ref="B29:L29"/>
    <mergeCell ref="B37:D37"/>
    <mergeCell ref="B38:D39"/>
    <mergeCell ref="B40:D41"/>
  </mergeCells>
  <printOptions horizontalCentered="1" verticalCentered="1"/>
  <pageMargins left="0.19685039370078741" right="0.19685039370078741" top="0.19685039370078741" bottom="0.19685039370078741" header="0.39370078740157483" footer="0.11811023622047245"/>
  <pageSetup scale="56" orientation="landscape" r:id="rId2"/>
  <headerFooter>
    <oddFooter>&amp;L&amp;10&amp;A&amp;R&amp;10&amp;P DE &amp;N</oddFooter>
  </headerFooter>
  <drawing r:id="rId3"/>
  <legacyDrawingHF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810423"/>
    <pageSetUpPr fitToPage="1"/>
  </sheetPr>
  <dimension ref="A1:EV116"/>
  <sheetViews>
    <sheetView showGridLines="0" zoomScale="80" zoomScaleNormal="80" workbookViewId="0">
      <selection activeCell="K6" sqref="K6:N6"/>
    </sheetView>
  </sheetViews>
  <sheetFormatPr baseColWidth="10" defaultColWidth="11.42578125" defaultRowHeight="12.75" x14ac:dyDescent="0.2"/>
  <cols>
    <col min="1" max="1" width="7.42578125" style="2" customWidth="1"/>
    <col min="2" max="2" width="7.42578125" style="2" bestFit="1" customWidth="1"/>
    <col min="3" max="3" width="46.42578125" style="2" bestFit="1" customWidth="1"/>
    <col min="4" max="5" width="19.28515625" style="2" customWidth="1"/>
    <col min="6" max="6" width="7.42578125" style="2" customWidth="1"/>
    <col min="7" max="7" width="14.7109375" style="2" customWidth="1"/>
    <col min="8" max="8" width="7.42578125" style="2" customWidth="1"/>
    <col min="9" max="9" width="14.7109375" style="2" customWidth="1"/>
    <col min="10" max="10" width="19.42578125" style="2" customWidth="1"/>
    <col min="11" max="11" width="20.85546875" style="2" customWidth="1"/>
    <col min="12" max="13" width="21.42578125" style="2" customWidth="1"/>
    <col min="14" max="14" width="22.28515625" style="30" customWidth="1"/>
    <col min="15" max="24" width="10.7109375" style="2" customWidth="1"/>
    <col min="25" max="25" width="2.5703125" style="2" customWidth="1"/>
    <col min="26" max="26" width="2.42578125" style="2" bestFit="1" customWidth="1"/>
    <col min="27" max="27" width="13.5703125" style="2" hidden="1" customWidth="1"/>
    <col min="28" max="28" width="20.85546875" style="2" hidden="1" customWidth="1"/>
    <col min="29" max="31" width="2.42578125" style="2" bestFit="1" customWidth="1"/>
    <col min="32" max="65" width="10.7109375" style="2" customWidth="1"/>
    <col min="66" max="79" width="9.140625" style="2" customWidth="1"/>
    <col min="80" max="80" width="3.140625" style="2" bestFit="1" customWidth="1"/>
    <col min="81" max="81" width="6" style="2" bestFit="1" customWidth="1"/>
    <col min="82" max="82" width="21" style="2" bestFit="1" customWidth="1"/>
    <col min="83" max="83" width="3" style="2" bestFit="1" customWidth="1"/>
    <col min="84" max="84" width="14.7109375" style="2" bestFit="1" customWidth="1"/>
    <col min="85" max="92" width="9.140625" style="2" customWidth="1"/>
    <col min="93" max="152" width="9.140625" style="2" hidden="1" customWidth="1"/>
    <col min="153" max="223" width="9.140625" style="2" customWidth="1"/>
    <col min="224" max="16384" width="11.42578125" style="2"/>
  </cols>
  <sheetData>
    <row r="1" spans="1:152" ht="18.75" x14ac:dyDescent="0.2">
      <c r="A1" s="344" t="s">
        <v>198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96"/>
    </row>
    <row r="2" spans="1:152" ht="68.25" customHeight="1" x14ac:dyDescent="0.2">
      <c r="A2" s="981" t="s">
        <v>339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366"/>
      <c r="M2" s="366"/>
      <c r="N2" s="196"/>
      <c r="CB2" s="13"/>
      <c r="CC2" s="13"/>
      <c r="CD2" s="13"/>
    </row>
    <row r="3" spans="1:152" ht="18.75" x14ac:dyDescent="0.3">
      <c r="A3" s="367" t="s">
        <v>218</v>
      </c>
      <c r="B3" s="368"/>
      <c r="C3" s="345"/>
      <c r="D3" s="345"/>
      <c r="E3" s="153"/>
      <c r="F3" s="345"/>
      <c r="G3" s="345"/>
      <c r="H3" s="345"/>
      <c r="I3" s="345"/>
      <c r="J3" s="345"/>
      <c r="K3" s="345"/>
      <c r="L3" s="345"/>
      <c r="M3" s="345"/>
      <c r="N3" s="196"/>
      <c r="CB3" s="13"/>
      <c r="CC3" s="13"/>
      <c r="CD3" s="13"/>
      <c r="CF3" s="14"/>
    </row>
    <row r="4" spans="1:152" ht="19.5" customHeight="1" x14ac:dyDescent="0.2">
      <c r="B4" s="986"/>
      <c r="C4" s="986"/>
      <c r="D4" s="184"/>
      <c r="F4" s="982" t="s">
        <v>272</v>
      </c>
      <c r="G4" s="982"/>
      <c r="H4" s="982"/>
      <c r="I4" s="982"/>
      <c r="J4" s="135" t="s">
        <v>271</v>
      </c>
      <c r="K4" s="184"/>
      <c r="L4" s="184"/>
      <c r="M4" s="184"/>
      <c r="AA4" s="2" t="s">
        <v>270</v>
      </c>
      <c r="AB4" s="17" t="s">
        <v>344</v>
      </c>
      <c r="CB4" s="13"/>
      <c r="CC4" s="13"/>
      <c r="CD4" s="13"/>
      <c r="CF4" s="14"/>
    </row>
    <row r="5" spans="1:152" ht="12.75" customHeight="1" x14ac:dyDescent="0.2">
      <c r="B5" s="986"/>
      <c r="C5" s="986"/>
      <c r="D5" s="7"/>
      <c r="E5" s="7"/>
      <c r="F5" s="982" t="s">
        <v>212</v>
      </c>
      <c r="G5" s="982"/>
      <c r="H5" s="982"/>
      <c r="I5" s="982"/>
      <c r="J5" s="443" t="s">
        <v>77</v>
      </c>
      <c r="K5" s="983" t="s">
        <v>346</v>
      </c>
      <c r="L5" s="983"/>
      <c r="M5" s="983"/>
      <c r="N5" s="983"/>
      <c r="AA5" s="2" t="s">
        <v>271</v>
      </c>
      <c r="AB5" s="17" t="s">
        <v>344</v>
      </c>
      <c r="CB5" s="13"/>
      <c r="CC5" s="13"/>
      <c r="CD5" s="13"/>
      <c r="CF5" s="14"/>
    </row>
    <row r="6" spans="1:152" ht="12.75" customHeight="1" x14ac:dyDescent="0.2">
      <c r="B6" s="986"/>
      <c r="C6" s="986"/>
      <c r="D6" s="192"/>
      <c r="E6" s="192"/>
      <c r="F6" s="982"/>
      <c r="G6" s="982"/>
      <c r="H6" s="982"/>
      <c r="I6" s="982"/>
      <c r="J6" s="443" t="s">
        <v>78</v>
      </c>
      <c r="K6" s="983" t="s">
        <v>347</v>
      </c>
      <c r="L6" s="983"/>
      <c r="M6" s="983"/>
      <c r="N6" s="983"/>
      <c r="CB6" s="13"/>
      <c r="CC6" s="13"/>
      <c r="CD6" s="13"/>
      <c r="CF6" s="14"/>
    </row>
    <row r="7" spans="1:152" ht="12.75" customHeight="1" x14ac:dyDescent="0.2">
      <c r="B7" s="136"/>
      <c r="C7" s="136"/>
      <c r="D7" s="137"/>
      <c r="E7" s="137"/>
      <c r="F7" s="982" t="s">
        <v>213</v>
      </c>
      <c r="G7" s="982"/>
      <c r="H7" s="982"/>
      <c r="I7" s="982"/>
      <c r="J7" s="443" t="s">
        <v>77</v>
      </c>
      <c r="K7" s="983" t="s">
        <v>353</v>
      </c>
      <c r="L7" s="983"/>
      <c r="M7" s="983"/>
      <c r="N7" s="983"/>
      <c r="CB7" s="13"/>
      <c r="CC7" s="13"/>
      <c r="CD7" s="13"/>
      <c r="CF7" s="14"/>
    </row>
    <row r="8" spans="1:152" ht="12.75" customHeight="1" x14ac:dyDescent="0.2">
      <c r="A8" s="45"/>
      <c r="B8" s="30" t="s">
        <v>245</v>
      </c>
      <c r="C8" s="136"/>
      <c r="D8" s="137"/>
      <c r="E8" s="137"/>
      <c r="F8" s="982"/>
      <c r="G8" s="982"/>
      <c r="H8" s="982"/>
      <c r="I8" s="982"/>
      <c r="J8" s="443" t="s">
        <v>78</v>
      </c>
      <c r="K8" s="983" t="s">
        <v>348</v>
      </c>
      <c r="L8" s="983"/>
      <c r="M8" s="983"/>
      <c r="N8" s="983"/>
      <c r="CB8" s="13"/>
      <c r="CC8" s="13"/>
      <c r="CD8" s="13"/>
      <c r="CF8" s="14"/>
    </row>
    <row r="9" spans="1:152" x14ac:dyDescent="0.2">
      <c r="C9" s="138"/>
      <c r="D9" s="138"/>
      <c r="E9" s="138"/>
      <c r="F9" s="138"/>
      <c r="G9" s="138"/>
      <c r="H9" s="138"/>
      <c r="I9" s="138"/>
      <c r="J9" s="139">
        <v>3</v>
      </c>
      <c r="K9" s="139"/>
      <c r="L9" s="139">
        <v>5</v>
      </c>
      <c r="M9" s="139">
        <v>6</v>
      </c>
      <c r="N9" s="140">
        <v>13</v>
      </c>
      <c r="O9" s="139">
        <v>14</v>
      </c>
      <c r="P9" s="139">
        <v>15</v>
      </c>
      <c r="Q9" s="139">
        <v>16</v>
      </c>
      <c r="R9" s="139">
        <v>17</v>
      </c>
      <c r="S9" s="139">
        <v>18</v>
      </c>
      <c r="T9" s="139">
        <v>19</v>
      </c>
      <c r="U9" s="139">
        <v>20</v>
      </c>
      <c r="V9" s="139">
        <v>21</v>
      </c>
      <c r="W9" s="139">
        <v>22</v>
      </c>
      <c r="X9" s="139">
        <v>23</v>
      </c>
      <c r="Y9" s="139">
        <v>24</v>
      </c>
      <c r="Z9" s="139">
        <v>25</v>
      </c>
      <c r="AA9" s="139">
        <v>26</v>
      </c>
      <c r="AB9" s="139">
        <v>27</v>
      </c>
      <c r="AC9" s="139">
        <v>28</v>
      </c>
      <c r="AD9" s="139">
        <v>29</v>
      </c>
      <c r="AE9" s="139">
        <v>30</v>
      </c>
      <c r="AF9" s="139">
        <v>31</v>
      </c>
      <c r="AG9" s="139">
        <v>32</v>
      </c>
      <c r="AH9" s="139">
        <v>33</v>
      </c>
      <c r="AI9" s="139">
        <v>34</v>
      </c>
      <c r="AJ9" s="139">
        <v>35</v>
      </c>
      <c r="AK9" s="139">
        <v>36</v>
      </c>
      <c r="AL9" s="139">
        <v>37</v>
      </c>
      <c r="AM9" s="139">
        <v>38</v>
      </c>
      <c r="AN9" s="139">
        <v>39</v>
      </c>
      <c r="AO9" s="139">
        <v>40</v>
      </c>
      <c r="AP9" s="139">
        <v>41</v>
      </c>
      <c r="AQ9" s="139">
        <v>42</v>
      </c>
      <c r="AR9" s="139">
        <v>43</v>
      </c>
      <c r="AS9" s="139">
        <v>44</v>
      </c>
      <c r="AT9" s="139">
        <v>45</v>
      </c>
      <c r="AU9" s="139">
        <v>46</v>
      </c>
      <c r="AV9" s="139">
        <v>47</v>
      </c>
      <c r="AW9" s="139">
        <v>48</v>
      </c>
      <c r="AX9" s="139">
        <v>49</v>
      </c>
      <c r="AY9" s="139">
        <v>50</v>
      </c>
      <c r="AZ9" s="139">
        <v>51</v>
      </c>
      <c r="BA9" s="139">
        <v>52</v>
      </c>
      <c r="BB9" s="139">
        <v>53</v>
      </c>
      <c r="BC9" s="139">
        <v>54</v>
      </c>
      <c r="BD9" s="139">
        <v>55</v>
      </c>
      <c r="BE9" s="139">
        <v>56</v>
      </c>
      <c r="BF9" s="139">
        <v>57</v>
      </c>
      <c r="BG9" s="139">
        <v>58</v>
      </c>
      <c r="BH9" s="139">
        <v>59</v>
      </c>
      <c r="BI9" s="139">
        <v>60</v>
      </c>
      <c r="BJ9" s="139">
        <v>61</v>
      </c>
      <c r="BK9" s="139">
        <v>62</v>
      </c>
      <c r="BL9" s="139">
        <v>63</v>
      </c>
      <c r="BM9" s="139">
        <v>64</v>
      </c>
      <c r="CB9" s="13"/>
      <c r="CC9" s="13"/>
      <c r="CD9" s="13"/>
      <c r="CF9" s="14"/>
    </row>
    <row r="10" spans="1:152" ht="15" customHeight="1" x14ac:dyDescent="0.2">
      <c r="A10" s="954" t="s">
        <v>180</v>
      </c>
      <c r="B10" s="954" t="s">
        <v>14</v>
      </c>
      <c r="C10" s="954" t="s">
        <v>13</v>
      </c>
      <c r="D10" s="985" t="s">
        <v>188</v>
      </c>
      <c r="E10" s="990"/>
      <c r="F10" s="990"/>
      <c r="G10" s="990"/>
      <c r="H10" s="990"/>
      <c r="I10" s="990"/>
      <c r="J10" s="987" t="s">
        <v>189</v>
      </c>
      <c r="K10" s="989"/>
      <c r="L10" s="989"/>
      <c r="M10" s="989"/>
      <c r="N10" s="984" t="s">
        <v>257</v>
      </c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1"/>
      <c r="BL10" s="141"/>
      <c r="BM10" s="141"/>
      <c r="BN10" s="6"/>
      <c r="BO10" s="6"/>
      <c r="BP10" s="6"/>
      <c r="BQ10" s="6"/>
      <c r="BR10" s="6"/>
      <c r="BS10" s="6"/>
      <c r="BT10" s="6"/>
      <c r="BU10" s="6"/>
      <c r="BV10" s="6"/>
      <c r="BW10" s="6"/>
      <c r="CB10" s="13"/>
      <c r="CC10" s="13"/>
      <c r="CD10" s="13"/>
      <c r="CF10" s="14"/>
      <c r="CO10" s="2" t="s">
        <v>86</v>
      </c>
      <c r="CP10" s="2" t="s">
        <v>87</v>
      </c>
      <c r="CQ10" s="2" t="s">
        <v>88</v>
      </c>
      <c r="CR10" s="2" t="s">
        <v>89</v>
      </c>
      <c r="CS10" s="2" t="s">
        <v>90</v>
      </c>
      <c r="CT10" s="2" t="s">
        <v>91</v>
      </c>
      <c r="CU10" s="2" t="s">
        <v>92</v>
      </c>
      <c r="CV10" s="2" t="s">
        <v>93</v>
      </c>
      <c r="CW10" s="2" t="s">
        <v>94</v>
      </c>
      <c r="CX10" s="2" t="s">
        <v>95</v>
      </c>
      <c r="CY10" s="2" t="s">
        <v>96</v>
      </c>
      <c r="CZ10" s="2" t="s">
        <v>97</v>
      </c>
      <c r="DA10" s="2" t="s">
        <v>98</v>
      </c>
      <c r="DB10" s="2" t="s">
        <v>99</v>
      </c>
      <c r="DC10" s="2" t="s">
        <v>100</v>
      </c>
      <c r="DD10" s="2" t="s">
        <v>101</v>
      </c>
      <c r="DE10" s="2" t="s">
        <v>102</v>
      </c>
      <c r="DF10" s="2" t="s">
        <v>103</v>
      </c>
      <c r="DG10" s="2" t="s">
        <v>104</v>
      </c>
      <c r="DH10" s="2" t="s">
        <v>105</v>
      </c>
      <c r="DI10" s="2" t="s">
        <v>106</v>
      </c>
      <c r="DJ10" s="2" t="s">
        <v>107</v>
      </c>
      <c r="DK10" s="2" t="s">
        <v>108</v>
      </c>
      <c r="DL10" s="2" t="s">
        <v>109</v>
      </c>
      <c r="DM10" s="2" t="s">
        <v>110</v>
      </c>
      <c r="DN10" s="2" t="s">
        <v>111</v>
      </c>
      <c r="DO10" s="2" t="s">
        <v>112</v>
      </c>
      <c r="DP10" s="2" t="s">
        <v>113</v>
      </c>
      <c r="DQ10" s="2" t="s">
        <v>114</v>
      </c>
      <c r="DR10" s="2" t="s">
        <v>115</v>
      </c>
      <c r="DS10" s="2" t="s">
        <v>116</v>
      </c>
      <c r="DT10" s="2" t="s">
        <v>117</v>
      </c>
      <c r="DU10" s="2" t="s">
        <v>118</v>
      </c>
      <c r="DV10" s="2" t="s">
        <v>119</v>
      </c>
      <c r="DW10" s="2" t="s">
        <v>120</v>
      </c>
      <c r="DX10" s="2" t="s">
        <v>121</v>
      </c>
      <c r="DY10" s="2" t="s">
        <v>122</v>
      </c>
      <c r="DZ10" s="2" t="s">
        <v>123</v>
      </c>
      <c r="EA10" s="2" t="s">
        <v>124</v>
      </c>
      <c r="EB10" s="2" t="s">
        <v>125</v>
      </c>
      <c r="EC10" s="2" t="s">
        <v>126</v>
      </c>
      <c r="ED10" s="2" t="s">
        <v>127</v>
      </c>
      <c r="EE10" s="2" t="s">
        <v>128</v>
      </c>
      <c r="EF10" s="2" t="s">
        <v>129</v>
      </c>
      <c r="EG10" s="2" t="s">
        <v>130</v>
      </c>
      <c r="EH10" s="2" t="s">
        <v>131</v>
      </c>
      <c r="EI10" s="2" t="s">
        <v>132</v>
      </c>
      <c r="EJ10" s="2" t="s">
        <v>133</v>
      </c>
      <c r="EK10" s="2" t="s">
        <v>134</v>
      </c>
      <c r="EL10" s="2" t="s">
        <v>135</v>
      </c>
      <c r="EM10" s="2" t="s">
        <v>136</v>
      </c>
      <c r="EN10" s="2" t="s">
        <v>137</v>
      </c>
      <c r="EO10" s="2" t="s">
        <v>138</v>
      </c>
      <c r="EP10" s="2" t="s">
        <v>139</v>
      </c>
      <c r="EQ10" s="2" t="s">
        <v>140</v>
      </c>
      <c r="ER10" s="2" t="s">
        <v>141</v>
      </c>
      <c r="ES10" s="2" t="s">
        <v>142</v>
      </c>
      <c r="ET10" s="2" t="s">
        <v>143</v>
      </c>
      <c r="EU10" s="2" t="s">
        <v>144</v>
      </c>
      <c r="EV10" s="2" t="s">
        <v>145</v>
      </c>
    </row>
    <row r="11" spans="1:152" ht="94.5" customHeight="1" x14ac:dyDescent="0.2">
      <c r="A11" s="955"/>
      <c r="B11" s="955"/>
      <c r="C11" s="955"/>
      <c r="D11" s="441" t="s">
        <v>214</v>
      </c>
      <c r="E11" s="441" t="s">
        <v>215</v>
      </c>
      <c r="F11" s="987" t="s">
        <v>342</v>
      </c>
      <c r="G11" s="988"/>
      <c r="H11" s="987" t="s">
        <v>340</v>
      </c>
      <c r="I11" s="988"/>
      <c r="J11" s="441" t="s">
        <v>214</v>
      </c>
      <c r="K11" s="441" t="s">
        <v>215</v>
      </c>
      <c r="L11" s="441" t="s">
        <v>343</v>
      </c>
      <c r="M11" s="441" t="s">
        <v>341</v>
      </c>
      <c r="N11" s="985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1"/>
      <c r="BN11" s="6"/>
      <c r="BO11" s="6"/>
      <c r="BP11" s="6"/>
      <c r="BQ11" s="6"/>
      <c r="BR11" s="6"/>
      <c r="BS11" s="6"/>
      <c r="BT11" s="6"/>
      <c r="BU11" s="6"/>
      <c r="BV11" s="6"/>
      <c r="BW11" s="6"/>
      <c r="CB11" s="13"/>
      <c r="CC11" s="13"/>
      <c r="CD11" s="13"/>
      <c r="CF11" s="14"/>
    </row>
    <row r="12" spans="1:152" s="16" customFormat="1" ht="15.75" x14ac:dyDescent="0.2">
      <c r="A12" s="369">
        <v>1</v>
      </c>
      <c r="B12" s="369">
        <v>11301</v>
      </c>
      <c r="C12" s="370" t="s">
        <v>181</v>
      </c>
      <c r="D12" s="371" t="s">
        <v>85</v>
      </c>
      <c r="E12" s="371"/>
      <c r="F12" s="371"/>
      <c r="G12" s="371"/>
      <c r="H12" s="371" t="s">
        <v>85</v>
      </c>
      <c r="I12" s="372" t="s">
        <v>216</v>
      </c>
      <c r="J12" s="373">
        <f>VLOOKUP(B12,'1. REM-NUM'!$AB$36:$AG$50,6,FALSE)</f>
        <v>376715310.82000005</v>
      </c>
      <c r="K12" s="373"/>
      <c r="L12" s="373"/>
      <c r="M12" s="373"/>
      <c r="N12" s="374">
        <f t="shared" ref="N12:N43" si="0">SUM(J12:M12)</f>
        <v>376715310.82000005</v>
      </c>
      <c r="O12" s="56"/>
      <c r="P12" s="8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6"/>
      <c r="BO12" s="6"/>
      <c r="BP12" s="6"/>
      <c r="BQ12" s="6"/>
      <c r="BR12" s="6"/>
      <c r="BS12" s="6"/>
      <c r="BT12" s="6"/>
      <c r="BU12" s="6"/>
      <c r="BV12" s="6"/>
      <c r="BW12" s="6"/>
      <c r="CB12" s="15"/>
      <c r="CC12" s="15"/>
      <c r="CD12" s="15"/>
      <c r="CE12" s="2"/>
      <c r="CF12" s="14"/>
      <c r="CO12" s="142">
        <f>L12</f>
        <v>0</v>
      </c>
      <c r="CP12" s="142">
        <f t="shared" ref="CP12:CP18" si="1">M12+CO12</f>
        <v>0</v>
      </c>
      <c r="CQ12" s="142" t="e">
        <f>#REF!+CP12</f>
        <v>#REF!</v>
      </c>
      <c r="CR12" s="142" t="e">
        <f>#REF!+CQ12</f>
        <v>#REF!</v>
      </c>
      <c r="CS12" s="142" t="e">
        <f>#REF!+CR12</f>
        <v>#REF!</v>
      </c>
      <c r="CT12" s="142" t="e">
        <f>#REF!+CS12</f>
        <v>#REF!</v>
      </c>
      <c r="CU12" s="142" t="e">
        <f>#REF!+CT12</f>
        <v>#REF!</v>
      </c>
      <c r="CV12" s="142" t="e">
        <f>#REF!+CU12</f>
        <v>#REF!</v>
      </c>
      <c r="CW12" s="142" t="e">
        <f t="shared" ref="CW12:CY12" si="2">N12+CV12</f>
        <v>#REF!</v>
      </c>
      <c r="CX12" s="142" t="e">
        <f t="shared" si="2"/>
        <v>#REF!</v>
      </c>
      <c r="CY12" s="142" t="e">
        <f t="shared" si="2"/>
        <v>#REF!</v>
      </c>
      <c r="CZ12" s="142" t="e">
        <f t="shared" ref="CZ12:DI12" si="3">Q12+CY12</f>
        <v>#REF!</v>
      </c>
      <c r="DA12" s="142" t="e">
        <f t="shared" si="3"/>
        <v>#REF!</v>
      </c>
      <c r="DB12" s="142" t="e">
        <f t="shared" si="3"/>
        <v>#REF!</v>
      </c>
      <c r="DC12" s="142" t="e">
        <f t="shared" si="3"/>
        <v>#REF!</v>
      </c>
      <c r="DD12" s="142" t="e">
        <f t="shared" si="3"/>
        <v>#REF!</v>
      </c>
      <c r="DE12" s="142" t="e">
        <f t="shared" si="3"/>
        <v>#REF!</v>
      </c>
      <c r="DF12" s="142" t="e">
        <f t="shared" si="3"/>
        <v>#REF!</v>
      </c>
      <c r="DG12" s="142" t="e">
        <f t="shared" si="3"/>
        <v>#REF!</v>
      </c>
      <c r="DH12" s="142" t="e">
        <f t="shared" si="3"/>
        <v>#REF!</v>
      </c>
      <c r="DI12" s="142" t="e">
        <f t="shared" si="3"/>
        <v>#REF!</v>
      </c>
      <c r="DJ12" s="142" t="e">
        <f t="shared" ref="DJ12:DS12" si="4">AA12+DI12</f>
        <v>#REF!</v>
      </c>
      <c r="DK12" s="142" t="e">
        <f t="shared" si="4"/>
        <v>#REF!</v>
      </c>
      <c r="DL12" s="142" t="e">
        <f t="shared" si="4"/>
        <v>#REF!</v>
      </c>
      <c r="DM12" s="142" t="e">
        <f t="shared" si="4"/>
        <v>#REF!</v>
      </c>
      <c r="DN12" s="142" t="e">
        <f t="shared" si="4"/>
        <v>#REF!</v>
      </c>
      <c r="DO12" s="142" t="e">
        <f t="shared" si="4"/>
        <v>#REF!</v>
      </c>
      <c r="DP12" s="142" t="e">
        <f t="shared" si="4"/>
        <v>#REF!</v>
      </c>
      <c r="DQ12" s="142" t="e">
        <f t="shared" si="4"/>
        <v>#REF!</v>
      </c>
      <c r="DR12" s="142" t="e">
        <f t="shared" si="4"/>
        <v>#REF!</v>
      </c>
      <c r="DS12" s="142" t="e">
        <f t="shared" si="4"/>
        <v>#REF!</v>
      </c>
      <c r="DT12" s="142" t="e">
        <f t="shared" ref="DT12:EC12" si="5">AK12+DS12</f>
        <v>#REF!</v>
      </c>
      <c r="DU12" s="142" t="e">
        <f t="shared" si="5"/>
        <v>#REF!</v>
      </c>
      <c r="DV12" s="142" t="e">
        <f t="shared" si="5"/>
        <v>#REF!</v>
      </c>
      <c r="DW12" s="142" t="e">
        <f t="shared" si="5"/>
        <v>#REF!</v>
      </c>
      <c r="DX12" s="142" t="e">
        <f t="shared" si="5"/>
        <v>#REF!</v>
      </c>
      <c r="DY12" s="142" t="e">
        <f t="shared" si="5"/>
        <v>#REF!</v>
      </c>
      <c r="DZ12" s="142" t="e">
        <f t="shared" si="5"/>
        <v>#REF!</v>
      </c>
      <c r="EA12" s="142" t="e">
        <f t="shared" si="5"/>
        <v>#REF!</v>
      </c>
      <c r="EB12" s="142" t="e">
        <f t="shared" si="5"/>
        <v>#REF!</v>
      </c>
      <c r="EC12" s="142" t="e">
        <f t="shared" si="5"/>
        <v>#REF!</v>
      </c>
      <c r="ED12" s="142" t="e">
        <f t="shared" ref="ED12:EM12" si="6">AU12+EC12</f>
        <v>#REF!</v>
      </c>
      <c r="EE12" s="142" t="e">
        <f t="shared" si="6"/>
        <v>#REF!</v>
      </c>
      <c r="EF12" s="142" t="e">
        <f t="shared" si="6"/>
        <v>#REF!</v>
      </c>
      <c r="EG12" s="142" t="e">
        <f t="shared" si="6"/>
        <v>#REF!</v>
      </c>
      <c r="EH12" s="142" t="e">
        <f t="shared" si="6"/>
        <v>#REF!</v>
      </c>
      <c r="EI12" s="142" t="e">
        <f t="shared" si="6"/>
        <v>#REF!</v>
      </c>
      <c r="EJ12" s="142" t="e">
        <f t="shared" si="6"/>
        <v>#REF!</v>
      </c>
      <c r="EK12" s="142" t="e">
        <f t="shared" si="6"/>
        <v>#REF!</v>
      </c>
      <c r="EL12" s="142" t="e">
        <f t="shared" si="6"/>
        <v>#REF!</v>
      </c>
      <c r="EM12" s="142" t="e">
        <f t="shared" si="6"/>
        <v>#REF!</v>
      </c>
      <c r="EN12" s="142" t="e">
        <f t="shared" ref="EN12:EV12" si="7">BE12+EM12</f>
        <v>#REF!</v>
      </c>
      <c r="EO12" s="142" t="e">
        <f t="shared" si="7"/>
        <v>#REF!</v>
      </c>
      <c r="EP12" s="142" t="e">
        <f t="shared" si="7"/>
        <v>#REF!</v>
      </c>
      <c r="EQ12" s="142" t="e">
        <f t="shared" si="7"/>
        <v>#REF!</v>
      </c>
      <c r="ER12" s="142" t="e">
        <f t="shared" si="7"/>
        <v>#REF!</v>
      </c>
      <c r="ES12" s="142" t="e">
        <f t="shared" si="7"/>
        <v>#REF!</v>
      </c>
      <c r="ET12" s="142" t="e">
        <f t="shared" si="7"/>
        <v>#REF!</v>
      </c>
      <c r="EU12" s="142" t="e">
        <f t="shared" si="7"/>
        <v>#REF!</v>
      </c>
      <c r="EV12" s="142" t="e">
        <f t="shared" si="7"/>
        <v>#REF!</v>
      </c>
    </row>
    <row r="13" spans="1:152" s="16" customFormat="1" ht="15.75" x14ac:dyDescent="0.2">
      <c r="A13" s="444">
        <v>2</v>
      </c>
      <c r="B13" s="444">
        <v>12201</v>
      </c>
      <c r="C13" s="445" t="s">
        <v>207</v>
      </c>
      <c r="D13" s="446" t="s">
        <v>85</v>
      </c>
      <c r="E13" s="446"/>
      <c r="F13" s="446"/>
      <c r="G13" s="446"/>
      <c r="H13" s="446" t="s">
        <v>85</v>
      </c>
      <c r="I13" s="443" t="s">
        <v>216</v>
      </c>
      <c r="J13" s="447">
        <f>VLOOKUP(B13,'1. REM-NUM'!$AB$36:$AG$50,6,FALSE)</f>
        <v>0</v>
      </c>
      <c r="K13" s="447"/>
      <c r="L13" s="447"/>
      <c r="M13" s="447"/>
      <c r="N13" s="448">
        <f t="shared" si="0"/>
        <v>0</v>
      </c>
      <c r="O13" s="56"/>
      <c r="P13" s="8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6"/>
      <c r="BO13" s="6"/>
      <c r="BP13" s="6"/>
      <c r="BQ13" s="6"/>
      <c r="BR13" s="6"/>
      <c r="BS13" s="6"/>
      <c r="BT13" s="6"/>
      <c r="BU13" s="6"/>
      <c r="BV13" s="6"/>
      <c r="BW13" s="6"/>
      <c r="CB13" s="15"/>
      <c r="CC13" s="15"/>
      <c r="CD13" s="15"/>
      <c r="CE13" s="2"/>
      <c r="CF13" s="14"/>
      <c r="CO13" s="142">
        <f>L13</f>
        <v>0</v>
      </c>
      <c r="CP13" s="142">
        <f t="shared" si="1"/>
        <v>0</v>
      </c>
      <c r="CQ13" s="142" t="e">
        <f>#REF!+CP13</f>
        <v>#REF!</v>
      </c>
      <c r="CR13" s="142" t="e">
        <f>#REF!+CQ13</f>
        <v>#REF!</v>
      </c>
      <c r="CS13" s="142" t="e">
        <f>#REF!+CR13</f>
        <v>#REF!</v>
      </c>
      <c r="CT13" s="142" t="e">
        <f>#REF!+CS13</f>
        <v>#REF!</v>
      </c>
      <c r="CU13" s="142" t="e">
        <f>#REF!+CT13</f>
        <v>#REF!</v>
      </c>
      <c r="CV13" s="142" t="e">
        <f>#REF!+CU13</f>
        <v>#REF!</v>
      </c>
      <c r="CW13" s="142" t="e">
        <f t="shared" ref="CW13:CW85" si="8">N13+CV13</f>
        <v>#REF!</v>
      </c>
      <c r="CX13" s="142" t="e">
        <f t="shared" ref="CX13:CX85" si="9">O13+CW13</f>
        <v>#REF!</v>
      </c>
      <c r="CY13" s="142" t="e">
        <f t="shared" ref="CY13" si="10">P13+CX13</f>
        <v>#REF!</v>
      </c>
      <c r="CZ13" s="142" t="e">
        <f t="shared" ref="CZ13:CZ85" si="11">Q13+CY13</f>
        <v>#REF!</v>
      </c>
      <c r="DA13" s="142" t="e">
        <f t="shared" ref="DA13:DA85" si="12">R13+CZ13</f>
        <v>#REF!</v>
      </c>
      <c r="DB13" s="142" t="e">
        <f t="shared" ref="DB13:DB85" si="13">S13+DA13</f>
        <v>#REF!</v>
      </c>
      <c r="DC13" s="142" t="e">
        <f t="shared" ref="DC13:DC85" si="14">T13+DB13</f>
        <v>#REF!</v>
      </c>
      <c r="DD13" s="142" t="e">
        <f t="shared" ref="DD13:DD85" si="15">U13+DC13</f>
        <v>#REF!</v>
      </c>
      <c r="DE13" s="142" t="e">
        <f t="shared" ref="DE13:DE85" si="16">V13+DD13</f>
        <v>#REF!</v>
      </c>
      <c r="DF13" s="142" t="e">
        <f t="shared" ref="DF13:DF85" si="17">W13+DE13</f>
        <v>#REF!</v>
      </c>
      <c r="DG13" s="142" t="e">
        <f t="shared" ref="DG13:DG85" si="18">X13+DF13</f>
        <v>#REF!</v>
      </c>
      <c r="DH13" s="142" t="e">
        <f t="shared" ref="DH13:DH85" si="19">Y13+DG13</f>
        <v>#REF!</v>
      </c>
      <c r="DI13" s="142" t="e">
        <f t="shared" ref="DI13:DI85" si="20">Z13+DH13</f>
        <v>#REF!</v>
      </c>
      <c r="DJ13" s="142" t="e">
        <f t="shared" ref="DJ13:DJ85" si="21">AA13+DI13</f>
        <v>#REF!</v>
      </c>
      <c r="DK13" s="142" t="e">
        <f t="shared" ref="DK13:DK85" si="22">AB13+DJ13</f>
        <v>#REF!</v>
      </c>
      <c r="DL13" s="142" t="e">
        <f t="shared" ref="DL13:DL85" si="23">AC13+DK13</f>
        <v>#REF!</v>
      </c>
      <c r="DM13" s="142" t="e">
        <f t="shared" ref="DM13:DM85" si="24">AD13+DL13</f>
        <v>#REF!</v>
      </c>
      <c r="DN13" s="142" t="e">
        <f t="shared" ref="DN13:DN85" si="25">AE13+DM13</f>
        <v>#REF!</v>
      </c>
      <c r="DO13" s="142" t="e">
        <f t="shared" ref="DO13:DO85" si="26">AF13+DN13</f>
        <v>#REF!</v>
      </c>
      <c r="DP13" s="142" t="e">
        <f t="shared" ref="DP13:DP85" si="27">AG13+DO13</f>
        <v>#REF!</v>
      </c>
      <c r="DQ13" s="142" t="e">
        <f t="shared" ref="DQ13:DQ85" si="28">AH13+DP13</f>
        <v>#REF!</v>
      </c>
      <c r="DR13" s="142" t="e">
        <f t="shared" ref="DR13:DR85" si="29">AI13+DQ13</f>
        <v>#REF!</v>
      </c>
      <c r="DS13" s="142" t="e">
        <f t="shared" ref="DS13:DS85" si="30">AJ13+DR13</f>
        <v>#REF!</v>
      </c>
      <c r="DT13" s="142" t="e">
        <f t="shared" ref="DT13:DT85" si="31">AK13+DS13</f>
        <v>#REF!</v>
      </c>
      <c r="DU13" s="142" t="e">
        <f t="shared" ref="DU13:DU85" si="32">AL13+DT13</f>
        <v>#REF!</v>
      </c>
      <c r="DV13" s="142" t="e">
        <f t="shared" ref="DV13:DV85" si="33">AM13+DU13</f>
        <v>#REF!</v>
      </c>
      <c r="DW13" s="142" t="e">
        <f t="shared" ref="DW13:DW85" si="34">AN13+DV13</f>
        <v>#REF!</v>
      </c>
      <c r="DX13" s="142" t="e">
        <f t="shared" ref="DX13:DX85" si="35">AO13+DW13</f>
        <v>#REF!</v>
      </c>
      <c r="DY13" s="142" t="e">
        <f t="shared" ref="DY13:DY85" si="36">AP13+DX13</f>
        <v>#REF!</v>
      </c>
      <c r="DZ13" s="142" t="e">
        <f t="shared" ref="DZ13:DZ85" si="37">AQ13+DY13</f>
        <v>#REF!</v>
      </c>
      <c r="EA13" s="142" t="e">
        <f t="shared" ref="EA13:EA85" si="38">AR13+DZ13</f>
        <v>#REF!</v>
      </c>
      <c r="EB13" s="142" t="e">
        <f t="shared" ref="EB13:EB85" si="39">AS13+EA13</f>
        <v>#REF!</v>
      </c>
      <c r="EC13" s="142" t="e">
        <f t="shared" ref="EC13:EC85" si="40">AT13+EB13</f>
        <v>#REF!</v>
      </c>
      <c r="ED13" s="142" t="e">
        <f t="shared" ref="ED13:ED85" si="41">AU13+EC13</f>
        <v>#REF!</v>
      </c>
      <c r="EE13" s="142" t="e">
        <f t="shared" ref="EE13:EE85" si="42">AV13+ED13</f>
        <v>#REF!</v>
      </c>
      <c r="EF13" s="142" t="e">
        <f t="shared" ref="EF13:EF85" si="43">AW13+EE13</f>
        <v>#REF!</v>
      </c>
      <c r="EG13" s="142" t="e">
        <f t="shared" ref="EG13:EG85" si="44">AX13+EF13</f>
        <v>#REF!</v>
      </c>
      <c r="EH13" s="142" t="e">
        <f t="shared" ref="EH13:EH85" si="45">AY13+EG13</f>
        <v>#REF!</v>
      </c>
      <c r="EI13" s="142" t="e">
        <f t="shared" ref="EI13:EI85" si="46">AZ13+EH13</f>
        <v>#REF!</v>
      </c>
      <c r="EJ13" s="142" t="e">
        <f t="shared" ref="EJ13:EJ85" si="47">BA13+EI13</f>
        <v>#REF!</v>
      </c>
      <c r="EK13" s="142" t="e">
        <f t="shared" ref="EK13:EK85" si="48">BB13+EJ13</f>
        <v>#REF!</v>
      </c>
      <c r="EL13" s="142" t="e">
        <f t="shared" ref="EL13:EL85" si="49">BC13+EK13</f>
        <v>#REF!</v>
      </c>
      <c r="EM13" s="142" t="e">
        <f t="shared" ref="EM13:EM85" si="50">BD13+EL13</f>
        <v>#REF!</v>
      </c>
      <c r="EN13" s="142" t="e">
        <f t="shared" ref="EN13:EN85" si="51">BE13+EM13</f>
        <v>#REF!</v>
      </c>
      <c r="EO13" s="142" t="e">
        <f t="shared" ref="EO13:EO85" si="52">BF13+EN13</f>
        <v>#REF!</v>
      </c>
      <c r="EP13" s="142" t="e">
        <f t="shared" ref="EP13:EP85" si="53">BG13+EO13</f>
        <v>#REF!</v>
      </c>
      <c r="EQ13" s="142" t="e">
        <f t="shared" ref="EQ13:EQ85" si="54">BH13+EP13</f>
        <v>#REF!</v>
      </c>
      <c r="ER13" s="142" t="e">
        <f t="shared" ref="ER13:ER85" si="55">BI13+EQ13</f>
        <v>#REF!</v>
      </c>
      <c r="ES13" s="142" t="e">
        <f t="shared" ref="ES13:ES85" si="56">BJ13+ER13</f>
        <v>#REF!</v>
      </c>
      <c r="ET13" s="142" t="e">
        <f t="shared" ref="ET13:ET85" si="57">BK13+ES13</f>
        <v>#REF!</v>
      </c>
      <c r="EU13" s="142" t="e">
        <f t="shared" ref="EU13:EU85" si="58">BL13+ET13</f>
        <v>#REF!</v>
      </c>
      <c r="EV13" s="142" t="e">
        <f t="shared" ref="EV13:EV85" si="59">BM13+EU13</f>
        <v>#REF!</v>
      </c>
    </row>
    <row r="14" spans="1:152" s="16" customFormat="1" ht="25.5" x14ac:dyDescent="0.2">
      <c r="A14" s="369">
        <v>3</v>
      </c>
      <c r="B14" s="375">
        <v>13101</v>
      </c>
      <c r="C14" s="376" t="s">
        <v>275</v>
      </c>
      <c r="D14" s="377" t="s">
        <v>85</v>
      </c>
      <c r="E14" s="377"/>
      <c r="F14" s="377"/>
      <c r="G14" s="377"/>
      <c r="H14" s="377" t="s">
        <v>85</v>
      </c>
      <c r="I14" s="378" t="s">
        <v>216</v>
      </c>
      <c r="J14" s="373">
        <f>VLOOKUP(B14,'1. REM-NUM'!$AB$36:$AG$50,6,FALSE)</f>
        <v>5324035.37</v>
      </c>
      <c r="K14" s="373"/>
      <c r="L14" s="373"/>
      <c r="M14" s="373"/>
      <c r="N14" s="374">
        <f t="shared" si="0"/>
        <v>5324035.37</v>
      </c>
      <c r="O14" s="56"/>
      <c r="P14" s="8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6"/>
      <c r="BO14" s="6"/>
      <c r="BP14" s="6"/>
      <c r="BQ14" s="6"/>
      <c r="BR14" s="6"/>
      <c r="BS14" s="6"/>
      <c r="BT14" s="6"/>
      <c r="BU14" s="6"/>
      <c r="BV14" s="6"/>
      <c r="BW14" s="6"/>
      <c r="CB14" s="15"/>
      <c r="CC14" s="15"/>
      <c r="CD14" s="15"/>
      <c r="CE14" s="2"/>
      <c r="CF14" s="14"/>
      <c r="CH14" s="143"/>
      <c r="CI14" s="143"/>
      <c r="CJ14" s="143"/>
      <c r="CK14" s="143"/>
      <c r="CL14" s="143"/>
      <c r="CM14" s="143"/>
      <c r="CN14" s="143"/>
      <c r="CO14" s="142"/>
      <c r="CP14" s="142"/>
      <c r="CQ14" s="142"/>
      <c r="CR14" s="142"/>
      <c r="CS14" s="142"/>
      <c r="CT14" s="142"/>
      <c r="CU14" s="142"/>
      <c r="CV14" s="142"/>
      <c r="CW14" s="142"/>
      <c r="CX14" s="142"/>
      <c r="CY14" s="142"/>
      <c r="CZ14" s="142"/>
      <c r="DA14" s="142"/>
      <c r="DB14" s="142"/>
      <c r="DC14" s="142"/>
      <c r="DD14" s="142"/>
      <c r="DE14" s="142"/>
      <c r="DF14" s="142"/>
      <c r="DG14" s="142"/>
      <c r="DH14" s="142"/>
      <c r="DI14" s="142"/>
      <c r="DJ14" s="142"/>
      <c r="DK14" s="142"/>
      <c r="DL14" s="142"/>
      <c r="DM14" s="142"/>
      <c r="DN14" s="142"/>
      <c r="DO14" s="142"/>
      <c r="DP14" s="142"/>
      <c r="DQ14" s="142"/>
      <c r="DR14" s="142"/>
      <c r="DS14" s="142"/>
      <c r="DT14" s="142"/>
      <c r="DU14" s="142"/>
      <c r="DV14" s="142"/>
      <c r="DW14" s="142"/>
      <c r="DX14" s="142"/>
      <c r="DY14" s="142"/>
      <c r="DZ14" s="142"/>
      <c r="EA14" s="142"/>
      <c r="EB14" s="142"/>
      <c r="EC14" s="142"/>
      <c r="ED14" s="142"/>
      <c r="EE14" s="142"/>
      <c r="EF14" s="142"/>
      <c r="EG14" s="142"/>
      <c r="EH14" s="142"/>
      <c r="EI14" s="142"/>
      <c r="EJ14" s="142"/>
      <c r="EK14" s="142"/>
      <c r="EL14" s="142"/>
      <c r="EM14" s="142"/>
      <c r="EN14" s="142"/>
      <c r="EO14" s="142"/>
      <c r="EP14" s="142"/>
      <c r="EQ14" s="142"/>
      <c r="ER14" s="142"/>
      <c r="ES14" s="142"/>
      <c r="ET14" s="142"/>
      <c r="EU14" s="142"/>
      <c r="EV14" s="142"/>
    </row>
    <row r="15" spans="1:152" s="16" customFormat="1" ht="15.75" x14ac:dyDescent="0.2">
      <c r="A15" s="444">
        <v>4</v>
      </c>
      <c r="B15" s="444">
        <v>13201</v>
      </c>
      <c r="C15" s="445" t="s">
        <v>168</v>
      </c>
      <c r="D15" s="446" t="s">
        <v>85</v>
      </c>
      <c r="E15" s="446"/>
      <c r="F15" s="446"/>
      <c r="G15" s="446"/>
      <c r="H15" s="446" t="s">
        <v>85</v>
      </c>
      <c r="I15" s="443" t="s">
        <v>216</v>
      </c>
      <c r="J15" s="447">
        <f>VLOOKUP(B15,'1. REM-NUM'!$AB$36:$AG$50,6,FALSE)</f>
        <v>14932444.050000003</v>
      </c>
      <c r="K15" s="447"/>
      <c r="L15" s="447"/>
      <c r="M15" s="447"/>
      <c r="N15" s="448">
        <f t="shared" si="0"/>
        <v>14932444.050000003</v>
      </c>
      <c r="O15" s="56"/>
      <c r="P15" s="8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6"/>
      <c r="BO15" s="6"/>
      <c r="BP15" s="6"/>
      <c r="BQ15" s="6"/>
      <c r="BR15" s="6"/>
      <c r="BS15" s="6"/>
      <c r="BT15" s="6"/>
      <c r="BU15" s="6"/>
      <c r="BV15" s="6"/>
      <c r="BW15" s="6"/>
      <c r="CB15" s="15"/>
      <c r="CC15" s="15"/>
      <c r="CD15" s="15"/>
      <c r="CE15" s="2"/>
      <c r="CF15" s="14"/>
      <c r="CO15" s="142">
        <f>L15</f>
        <v>0</v>
      </c>
      <c r="CP15" s="142">
        <f t="shared" si="1"/>
        <v>0</v>
      </c>
      <c r="CQ15" s="142" t="e">
        <f>#REF!+CP15</f>
        <v>#REF!</v>
      </c>
      <c r="CR15" s="142" t="e">
        <f>#REF!+CQ15</f>
        <v>#REF!</v>
      </c>
      <c r="CS15" s="142" t="e">
        <f>#REF!+CR15</f>
        <v>#REF!</v>
      </c>
      <c r="CT15" s="142" t="e">
        <f>#REF!+CS15</f>
        <v>#REF!</v>
      </c>
      <c r="CU15" s="142" t="e">
        <f>#REF!+CT15</f>
        <v>#REF!</v>
      </c>
      <c r="CV15" s="142" t="e">
        <f>#REF!+CU15</f>
        <v>#REF!</v>
      </c>
      <c r="CW15" s="142" t="e">
        <f t="shared" si="8"/>
        <v>#REF!</v>
      </c>
      <c r="CX15" s="142" t="e">
        <f t="shared" si="9"/>
        <v>#REF!</v>
      </c>
      <c r="CY15" s="142" t="e">
        <f>P14+CX15</f>
        <v>#REF!</v>
      </c>
      <c r="CZ15" s="142" t="e">
        <f t="shared" si="11"/>
        <v>#REF!</v>
      </c>
      <c r="DA15" s="142" t="e">
        <f t="shared" si="12"/>
        <v>#REF!</v>
      </c>
      <c r="DB15" s="142" t="e">
        <f t="shared" si="13"/>
        <v>#REF!</v>
      </c>
      <c r="DC15" s="142" t="e">
        <f t="shared" si="14"/>
        <v>#REF!</v>
      </c>
      <c r="DD15" s="142" t="e">
        <f t="shared" si="15"/>
        <v>#REF!</v>
      </c>
      <c r="DE15" s="142" t="e">
        <f t="shared" si="16"/>
        <v>#REF!</v>
      </c>
      <c r="DF15" s="142" t="e">
        <f t="shared" si="17"/>
        <v>#REF!</v>
      </c>
      <c r="DG15" s="142" t="e">
        <f t="shared" si="18"/>
        <v>#REF!</v>
      </c>
      <c r="DH15" s="142" t="e">
        <f t="shared" si="19"/>
        <v>#REF!</v>
      </c>
      <c r="DI15" s="142" t="e">
        <f t="shared" si="20"/>
        <v>#REF!</v>
      </c>
      <c r="DJ15" s="142" t="e">
        <f t="shared" si="21"/>
        <v>#REF!</v>
      </c>
      <c r="DK15" s="142" t="e">
        <f t="shared" si="22"/>
        <v>#REF!</v>
      </c>
      <c r="DL15" s="142" t="e">
        <f t="shared" si="23"/>
        <v>#REF!</v>
      </c>
      <c r="DM15" s="142" t="e">
        <f t="shared" si="24"/>
        <v>#REF!</v>
      </c>
      <c r="DN15" s="142" t="e">
        <f t="shared" si="25"/>
        <v>#REF!</v>
      </c>
      <c r="DO15" s="142" t="e">
        <f t="shared" si="26"/>
        <v>#REF!</v>
      </c>
      <c r="DP15" s="142" t="e">
        <f t="shared" si="27"/>
        <v>#REF!</v>
      </c>
      <c r="DQ15" s="142" t="e">
        <f t="shared" si="28"/>
        <v>#REF!</v>
      </c>
      <c r="DR15" s="142" t="e">
        <f t="shared" si="29"/>
        <v>#REF!</v>
      </c>
      <c r="DS15" s="142" t="e">
        <f t="shared" si="30"/>
        <v>#REF!</v>
      </c>
      <c r="DT15" s="142" t="e">
        <f t="shared" si="31"/>
        <v>#REF!</v>
      </c>
      <c r="DU15" s="142" t="e">
        <f t="shared" si="32"/>
        <v>#REF!</v>
      </c>
      <c r="DV15" s="142" t="e">
        <f t="shared" si="33"/>
        <v>#REF!</v>
      </c>
      <c r="DW15" s="142" t="e">
        <f t="shared" si="34"/>
        <v>#REF!</v>
      </c>
      <c r="DX15" s="142" t="e">
        <f t="shared" si="35"/>
        <v>#REF!</v>
      </c>
      <c r="DY15" s="142" t="e">
        <f t="shared" si="36"/>
        <v>#REF!</v>
      </c>
      <c r="DZ15" s="142" t="e">
        <f t="shared" si="37"/>
        <v>#REF!</v>
      </c>
      <c r="EA15" s="142" t="e">
        <f t="shared" si="38"/>
        <v>#REF!</v>
      </c>
      <c r="EB15" s="142" t="e">
        <f t="shared" si="39"/>
        <v>#REF!</v>
      </c>
      <c r="EC15" s="142" t="e">
        <f t="shared" si="40"/>
        <v>#REF!</v>
      </c>
      <c r="ED15" s="142" t="e">
        <f t="shared" si="41"/>
        <v>#REF!</v>
      </c>
      <c r="EE15" s="142" t="e">
        <f t="shared" si="42"/>
        <v>#REF!</v>
      </c>
      <c r="EF15" s="142" t="e">
        <f t="shared" si="43"/>
        <v>#REF!</v>
      </c>
      <c r="EG15" s="142" t="e">
        <f t="shared" si="44"/>
        <v>#REF!</v>
      </c>
      <c r="EH15" s="142" t="e">
        <f t="shared" si="45"/>
        <v>#REF!</v>
      </c>
      <c r="EI15" s="142" t="e">
        <f t="shared" si="46"/>
        <v>#REF!</v>
      </c>
      <c r="EJ15" s="142" t="e">
        <f t="shared" si="47"/>
        <v>#REF!</v>
      </c>
      <c r="EK15" s="142" t="e">
        <f t="shared" si="48"/>
        <v>#REF!</v>
      </c>
      <c r="EL15" s="142" t="e">
        <f t="shared" si="49"/>
        <v>#REF!</v>
      </c>
      <c r="EM15" s="142" t="e">
        <f t="shared" si="50"/>
        <v>#REF!</v>
      </c>
      <c r="EN15" s="142" t="e">
        <f t="shared" si="51"/>
        <v>#REF!</v>
      </c>
      <c r="EO15" s="142" t="e">
        <f t="shared" si="52"/>
        <v>#REF!</v>
      </c>
      <c r="EP15" s="142" t="e">
        <f t="shared" si="53"/>
        <v>#REF!</v>
      </c>
      <c r="EQ15" s="142" t="e">
        <f t="shared" si="54"/>
        <v>#REF!</v>
      </c>
      <c r="ER15" s="142" t="e">
        <f t="shared" si="55"/>
        <v>#REF!</v>
      </c>
      <c r="ES15" s="142" t="e">
        <f t="shared" si="56"/>
        <v>#REF!</v>
      </c>
      <c r="ET15" s="142" t="e">
        <f t="shared" si="57"/>
        <v>#REF!</v>
      </c>
      <c r="EU15" s="142" t="e">
        <f t="shared" si="58"/>
        <v>#REF!</v>
      </c>
      <c r="EV15" s="142" t="e">
        <f t="shared" si="59"/>
        <v>#REF!</v>
      </c>
    </row>
    <row r="16" spans="1:152" s="16" customFormat="1" ht="15.75" x14ac:dyDescent="0.2">
      <c r="A16" s="369">
        <v>5</v>
      </c>
      <c r="B16" s="375">
        <v>13202</v>
      </c>
      <c r="C16" s="376" t="s">
        <v>169</v>
      </c>
      <c r="D16" s="377" t="s">
        <v>85</v>
      </c>
      <c r="E16" s="377"/>
      <c r="F16" s="377"/>
      <c r="G16" s="377"/>
      <c r="H16" s="377" t="s">
        <v>85</v>
      </c>
      <c r="I16" s="378" t="s">
        <v>216</v>
      </c>
      <c r="J16" s="373">
        <f>VLOOKUP(B16,'1. REM-NUM'!$AB$36:$AG$50,6,FALSE)</f>
        <v>25851.81</v>
      </c>
      <c r="K16" s="373"/>
      <c r="L16" s="373"/>
      <c r="M16" s="373"/>
      <c r="N16" s="374">
        <f t="shared" si="0"/>
        <v>25851.81</v>
      </c>
      <c r="O16" s="56"/>
      <c r="P16" s="8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6"/>
      <c r="BO16" s="6"/>
      <c r="BP16" s="6"/>
      <c r="BQ16" s="6"/>
      <c r="BR16" s="6"/>
      <c r="BS16" s="6"/>
      <c r="BT16" s="6"/>
      <c r="BU16" s="6"/>
      <c r="BV16" s="6"/>
      <c r="BW16" s="6"/>
      <c r="CB16" s="15"/>
      <c r="CC16" s="15"/>
      <c r="CD16" s="15"/>
      <c r="CE16" s="2"/>
      <c r="CF16" s="14"/>
      <c r="CH16" s="143"/>
      <c r="CI16" s="143"/>
      <c r="CJ16" s="143"/>
      <c r="CK16" s="143"/>
      <c r="CL16" s="143"/>
      <c r="CM16" s="143"/>
      <c r="CN16" s="143"/>
      <c r="CO16" s="142">
        <f>L16</f>
        <v>0</v>
      </c>
      <c r="CP16" s="142">
        <f t="shared" si="1"/>
        <v>0</v>
      </c>
      <c r="CQ16" s="142" t="e">
        <f>#REF!+CP16</f>
        <v>#REF!</v>
      </c>
      <c r="CR16" s="142" t="e">
        <f>#REF!+CQ16</f>
        <v>#REF!</v>
      </c>
      <c r="CS16" s="142" t="e">
        <f>#REF!+CR16</f>
        <v>#REF!</v>
      </c>
      <c r="CT16" s="142" t="e">
        <f>#REF!+CS16</f>
        <v>#REF!</v>
      </c>
      <c r="CU16" s="142" t="e">
        <f>#REF!+CT16</f>
        <v>#REF!</v>
      </c>
      <c r="CV16" s="142" t="e">
        <f>#REF!+CU16</f>
        <v>#REF!</v>
      </c>
      <c r="CW16" s="142" t="e">
        <f t="shared" si="8"/>
        <v>#REF!</v>
      </c>
      <c r="CX16" s="142" t="e">
        <f t="shared" si="9"/>
        <v>#REF!</v>
      </c>
      <c r="CY16" s="142" t="e">
        <f>P15+CX16</f>
        <v>#REF!</v>
      </c>
      <c r="CZ16" s="142" t="e">
        <f t="shared" si="11"/>
        <v>#REF!</v>
      </c>
      <c r="DA16" s="142" t="e">
        <f t="shared" si="12"/>
        <v>#REF!</v>
      </c>
      <c r="DB16" s="142" t="e">
        <f t="shared" si="13"/>
        <v>#REF!</v>
      </c>
      <c r="DC16" s="142" t="e">
        <f t="shared" si="14"/>
        <v>#REF!</v>
      </c>
      <c r="DD16" s="142" t="e">
        <f t="shared" si="15"/>
        <v>#REF!</v>
      </c>
      <c r="DE16" s="142" t="e">
        <f t="shared" si="16"/>
        <v>#REF!</v>
      </c>
      <c r="DF16" s="142" t="e">
        <f t="shared" si="17"/>
        <v>#REF!</v>
      </c>
      <c r="DG16" s="142" t="e">
        <f t="shared" si="18"/>
        <v>#REF!</v>
      </c>
      <c r="DH16" s="142" t="e">
        <f t="shared" si="19"/>
        <v>#REF!</v>
      </c>
      <c r="DI16" s="142" t="e">
        <f t="shared" si="20"/>
        <v>#REF!</v>
      </c>
      <c r="DJ16" s="142" t="e">
        <f t="shared" si="21"/>
        <v>#REF!</v>
      </c>
      <c r="DK16" s="142" t="e">
        <f t="shared" si="22"/>
        <v>#REF!</v>
      </c>
      <c r="DL16" s="142" t="e">
        <f t="shared" si="23"/>
        <v>#REF!</v>
      </c>
      <c r="DM16" s="142" t="e">
        <f t="shared" si="24"/>
        <v>#REF!</v>
      </c>
      <c r="DN16" s="142" t="e">
        <f t="shared" si="25"/>
        <v>#REF!</v>
      </c>
      <c r="DO16" s="142" t="e">
        <f t="shared" si="26"/>
        <v>#REF!</v>
      </c>
      <c r="DP16" s="142" t="e">
        <f t="shared" si="27"/>
        <v>#REF!</v>
      </c>
      <c r="DQ16" s="142" t="e">
        <f t="shared" si="28"/>
        <v>#REF!</v>
      </c>
      <c r="DR16" s="142" t="e">
        <f t="shared" si="29"/>
        <v>#REF!</v>
      </c>
      <c r="DS16" s="142" t="e">
        <f t="shared" si="30"/>
        <v>#REF!</v>
      </c>
      <c r="DT16" s="142" t="e">
        <f t="shared" si="31"/>
        <v>#REF!</v>
      </c>
      <c r="DU16" s="142" t="e">
        <f t="shared" si="32"/>
        <v>#REF!</v>
      </c>
      <c r="DV16" s="142" t="e">
        <f t="shared" si="33"/>
        <v>#REF!</v>
      </c>
      <c r="DW16" s="142" t="e">
        <f t="shared" si="34"/>
        <v>#REF!</v>
      </c>
      <c r="DX16" s="142" t="e">
        <f t="shared" si="35"/>
        <v>#REF!</v>
      </c>
      <c r="DY16" s="142" t="e">
        <f t="shared" si="36"/>
        <v>#REF!</v>
      </c>
      <c r="DZ16" s="142" t="e">
        <f t="shared" si="37"/>
        <v>#REF!</v>
      </c>
      <c r="EA16" s="142" t="e">
        <f t="shared" si="38"/>
        <v>#REF!</v>
      </c>
      <c r="EB16" s="142" t="e">
        <f t="shared" si="39"/>
        <v>#REF!</v>
      </c>
      <c r="EC16" s="142" t="e">
        <f t="shared" si="40"/>
        <v>#REF!</v>
      </c>
      <c r="ED16" s="142" t="e">
        <f t="shared" si="41"/>
        <v>#REF!</v>
      </c>
      <c r="EE16" s="142" t="e">
        <f t="shared" si="42"/>
        <v>#REF!</v>
      </c>
      <c r="EF16" s="142" t="e">
        <f t="shared" si="43"/>
        <v>#REF!</v>
      </c>
      <c r="EG16" s="142" t="e">
        <f t="shared" si="44"/>
        <v>#REF!</v>
      </c>
      <c r="EH16" s="142" t="e">
        <f t="shared" si="45"/>
        <v>#REF!</v>
      </c>
      <c r="EI16" s="142" t="e">
        <f t="shared" si="46"/>
        <v>#REF!</v>
      </c>
      <c r="EJ16" s="142" t="e">
        <f t="shared" si="47"/>
        <v>#REF!</v>
      </c>
      <c r="EK16" s="142" t="e">
        <f t="shared" si="48"/>
        <v>#REF!</v>
      </c>
      <c r="EL16" s="142" t="e">
        <f t="shared" si="49"/>
        <v>#REF!</v>
      </c>
      <c r="EM16" s="142" t="e">
        <f t="shared" si="50"/>
        <v>#REF!</v>
      </c>
      <c r="EN16" s="142" t="e">
        <f t="shared" si="51"/>
        <v>#REF!</v>
      </c>
      <c r="EO16" s="142" t="e">
        <f t="shared" si="52"/>
        <v>#REF!</v>
      </c>
      <c r="EP16" s="142" t="e">
        <f t="shared" si="53"/>
        <v>#REF!</v>
      </c>
      <c r="EQ16" s="142" t="e">
        <f t="shared" si="54"/>
        <v>#REF!</v>
      </c>
      <c r="ER16" s="142" t="e">
        <f t="shared" si="55"/>
        <v>#REF!</v>
      </c>
      <c r="ES16" s="142" t="e">
        <f t="shared" si="56"/>
        <v>#REF!</v>
      </c>
      <c r="ET16" s="142" t="e">
        <f t="shared" si="57"/>
        <v>#REF!</v>
      </c>
      <c r="EU16" s="142" t="e">
        <f t="shared" si="58"/>
        <v>#REF!</v>
      </c>
      <c r="EV16" s="142" t="e">
        <f t="shared" si="59"/>
        <v>#REF!</v>
      </c>
    </row>
    <row r="17" spans="1:152" s="16" customFormat="1" ht="25.5" x14ac:dyDescent="0.2">
      <c r="A17" s="444">
        <v>6</v>
      </c>
      <c r="B17" s="444">
        <v>13410</v>
      </c>
      <c r="C17" s="445" t="s">
        <v>276</v>
      </c>
      <c r="D17" s="446" t="s">
        <v>85</v>
      </c>
      <c r="E17" s="446"/>
      <c r="F17" s="446"/>
      <c r="G17" s="446"/>
      <c r="H17" s="446" t="s">
        <v>85</v>
      </c>
      <c r="I17" s="443" t="s">
        <v>216</v>
      </c>
      <c r="J17" s="447">
        <f>VLOOKUP(B17,'1. REM-NUM'!$AB$36:$AG$50,6,FALSE)</f>
        <v>162563478.52999997</v>
      </c>
      <c r="K17" s="447"/>
      <c r="L17" s="447"/>
      <c r="M17" s="447"/>
      <c r="N17" s="448">
        <f t="shared" si="0"/>
        <v>162563478.52999997</v>
      </c>
      <c r="O17" s="56"/>
      <c r="P17" s="8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6"/>
      <c r="BO17" s="6"/>
      <c r="BP17" s="6"/>
      <c r="BQ17" s="6"/>
      <c r="BR17" s="6"/>
      <c r="BS17" s="6"/>
      <c r="BT17" s="6"/>
      <c r="BU17" s="6"/>
      <c r="BV17" s="6"/>
      <c r="BW17" s="6"/>
      <c r="CB17" s="15"/>
      <c r="CC17" s="15"/>
      <c r="CD17" s="15"/>
      <c r="CE17" s="2"/>
      <c r="CF17" s="14"/>
      <c r="CO17" s="142"/>
      <c r="CP17" s="142"/>
      <c r="CQ17" s="142"/>
      <c r="CR17" s="142"/>
      <c r="CS17" s="142"/>
      <c r="CT17" s="142"/>
      <c r="CU17" s="142"/>
      <c r="CV17" s="142"/>
      <c r="CW17" s="142"/>
      <c r="CX17" s="142"/>
      <c r="CY17" s="142"/>
      <c r="CZ17" s="142"/>
      <c r="DA17" s="142"/>
      <c r="DB17" s="142"/>
      <c r="DC17" s="142"/>
      <c r="DD17" s="142"/>
      <c r="DE17" s="142"/>
      <c r="DF17" s="142"/>
      <c r="DG17" s="142"/>
      <c r="DH17" s="142"/>
      <c r="DI17" s="142"/>
      <c r="DJ17" s="142"/>
      <c r="DK17" s="142"/>
      <c r="DL17" s="142"/>
      <c r="DM17" s="142"/>
      <c r="DN17" s="142"/>
      <c r="DO17" s="142"/>
      <c r="DP17" s="142"/>
      <c r="DQ17" s="142"/>
      <c r="DR17" s="142"/>
      <c r="DS17" s="142"/>
      <c r="DT17" s="142"/>
      <c r="DU17" s="142"/>
      <c r="DV17" s="142"/>
      <c r="DW17" s="142"/>
      <c r="DX17" s="142"/>
      <c r="DY17" s="142"/>
      <c r="DZ17" s="142"/>
      <c r="EA17" s="142"/>
      <c r="EB17" s="142"/>
      <c r="EC17" s="142"/>
      <c r="ED17" s="142"/>
      <c r="EE17" s="142"/>
      <c r="EF17" s="142"/>
      <c r="EG17" s="142"/>
      <c r="EH17" s="142"/>
      <c r="EI17" s="142"/>
      <c r="EJ17" s="142"/>
      <c r="EK17" s="142"/>
      <c r="EL17" s="142"/>
      <c r="EM17" s="142"/>
      <c r="EN17" s="142"/>
      <c r="EO17" s="142"/>
      <c r="EP17" s="142"/>
      <c r="EQ17" s="142"/>
      <c r="ER17" s="142"/>
      <c r="ES17" s="142"/>
      <c r="ET17" s="142"/>
      <c r="EU17" s="142"/>
      <c r="EV17" s="142"/>
    </row>
    <row r="18" spans="1:152" s="16" customFormat="1" ht="15.75" x14ac:dyDescent="0.2">
      <c r="A18" s="369">
        <v>7</v>
      </c>
      <c r="B18" s="375">
        <v>14101</v>
      </c>
      <c r="C18" s="376" t="s">
        <v>170</v>
      </c>
      <c r="D18" s="377" t="s">
        <v>85</v>
      </c>
      <c r="E18" s="377"/>
      <c r="F18" s="377"/>
      <c r="G18" s="377"/>
      <c r="H18" s="377" t="s">
        <v>85</v>
      </c>
      <c r="I18" s="378" t="s">
        <v>216</v>
      </c>
      <c r="J18" s="373">
        <f>VLOOKUP(B18,'1. REM-NUM'!$AB$36:$AG$50,6,FALSE)</f>
        <v>35565796.420000002</v>
      </c>
      <c r="K18" s="373"/>
      <c r="L18" s="373"/>
      <c r="M18" s="373"/>
      <c r="N18" s="374">
        <f t="shared" si="0"/>
        <v>35565796.420000002</v>
      </c>
      <c r="O18" s="56"/>
      <c r="P18" s="8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6"/>
      <c r="BO18" s="6"/>
      <c r="BP18" s="6"/>
      <c r="BQ18" s="6"/>
      <c r="BR18" s="6"/>
      <c r="BS18" s="6"/>
      <c r="BT18" s="6"/>
      <c r="BU18" s="6"/>
      <c r="BV18" s="6"/>
      <c r="BW18" s="6"/>
      <c r="CB18" s="15"/>
      <c r="CC18" s="15"/>
      <c r="CD18" s="15"/>
      <c r="CE18" s="2"/>
      <c r="CF18" s="14"/>
      <c r="CH18" s="143"/>
      <c r="CI18" s="143"/>
      <c r="CJ18" s="143"/>
      <c r="CK18" s="143"/>
      <c r="CL18" s="143"/>
      <c r="CM18" s="143"/>
      <c r="CN18" s="143"/>
      <c r="CO18" s="142">
        <f>L18</f>
        <v>0</v>
      </c>
      <c r="CP18" s="142">
        <f t="shared" si="1"/>
        <v>0</v>
      </c>
      <c r="CQ18" s="142" t="e">
        <f>#REF!+CP18</f>
        <v>#REF!</v>
      </c>
      <c r="CR18" s="142" t="e">
        <f>#REF!+CQ18</f>
        <v>#REF!</v>
      </c>
      <c r="CS18" s="142" t="e">
        <f>#REF!+CR18</f>
        <v>#REF!</v>
      </c>
      <c r="CT18" s="142" t="e">
        <f>#REF!+CS18</f>
        <v>#REF!</v>
      </c>
      <c r="CU18" s="142" t="e">
        <f>#REF!+CT18</f>
        <v>#REF!</v>
      </c>
      <c r="CV18" s="142" t="e">
        <f>#REF!+CU18</f>
        <v>#REF!</v>
      </c>
      <c r="CW18" s="142" t="e">
        <f t="shared" si="8"/>
        <v>#REF!</v>
      </c>
      <c r="CX18" s="142" t="e">
        <f t="shared" si="9"/>
        <v>#REF!</v>
      </c>
      <c r="CY18" s="142" t="e">
        <f>P16+CX18</f>
        <v>#REF!</v>
      </c>
      <c r="CZ18" s="142" t="e">
        <f t="shared" si="11"/>
        <v>#REF!</v>
      </c>
      <c r="DA18" s="142" t="e">
        <f t="shared" si="12"/>
        <v>#REF!</v>
      </c>
      <c r="DB18" s="142" t="e">
        <f t="shared" si="13"/>
        <v>#REF!</v>
      </c>
      <c r="DC18" s="142" t="e">
        <f t="shared" si="14"/>
        <v>#REF!</v>
      </c>
      <c r="DD18" s="142" t="e">
        <f t="shared" si="15"/>
        <v>#REF!</v>
      </c>
      <c r="DE18" s="142" t="e">
        <f t="shared" si="16"/>
        <v>#REF!</v>
      </c>
      <c r="DF18" s="142" t="e">
        <f t="shared" si="17"/>
        <v>#REF!</v>
      </c>
      <c r="DG18" s="142" t="e">
        <f t="shared" si="18"/>
        <v>#REF!</v>
      </c>
      <c r="DH18" s="142" t="e">
        <f t="shared" si="19"/>
        <v>#REF!</v>
      </c>
      <c r="DI18" s="142" t="e">
        <f t="shared" si="20"/>
        <v>#REF!</v>
      </c>
      <c r="DJ18" s="142" t="e">
        <f t="shared" si="21"/>
        <v>#REF!</v>
      </c>
      <c r="DK18" s="142" t="e">
        <f t="shared" si="22"/>
        <v>#REF!</v>
      </c>
      <c r="DL18" s="142" t="e">
        <f t="shared" si="23"/>
        <v>#REF!</v>
      </c>
      <c r="DM18" s="142" t="e">
        <f t="shared" si="24"/>
        <v>#REF!</v>
      </c>
      <c r="DN18" s="142" t="e">
        <f t="shared" si="25"/>
        <v>#REF!</v>
      </c>
      <c r="DO18" s="142" t="e">
        <f t="shared" si="26"/>
        <v>#REF!</v>
      </c>
      <c r="DP18" s="142" t="e">
        <f t="shared" si="27"/>
        <v>#REF!</v>
      </c>
      <c r="DQ18" s="142" t="e">
        <f t="shared" si="28"/>
        <v>#REF!</v>
      </c>
      <c r="DR18" s="142" t="e">
        <f t="shared" si="29"/>
        <v>#REF!</v>
      </c>
      <c r="DS18" s="142" t="e">
        <f t="shared" si="30"/>
        <v>#REF!</v>
      </c>
      <c r="DT18" s="142" t="e">
        <f t="shared" si="31"/>
        <v>#REF!</v>
      </c>
      <c r="DU18" s="142" t="e">
        <f t="shared" si="32"/>
        <v>#REF!</v>
      </c>
      <c r="DV18" s="142" t="e">
        <f t="shared" si="33"/>
        <v>#REF!</v>
      </c>
      <c r="DW18" s="142" t="e">
        <f t="shared" si="34"/>
        <v>#REF!</v>
      </c>
      <c r="DX18" s="142" t="e">
        <f t="shared" si="35"/>
        <v>#REF!</v>
      </c>
      <c r="DY18" s="142" t="e">
        <f t="shared" si="36"/>
        <v>#REF!</v>
      </c>
      <c r="DZ18" s="142" t="e">
        <f t="shared" si="37"/>
        <v>#REF!</v>
      </c>
      <c r="EA18" s="142" t="e">
        <f t="shared" si="38"/>
        <v>#REF!</v>
      </c>
      <c r="EB18" s="142" t="e">
        <f t="shared" si="39"/>
        <v>#REF!</v>
      </c>
      <c r="EC18" s="142" t="e">
        <f t="shared" si="40"/>
        <v>#REF!</v>
      </c>
      <c r="ED18" s="142" t="e">
        <f t="shared" si="41"/>
        <v>#REF!</v>
      </c>
      <c r="EE18" s="142" t="e">
        <f t="shared" si="42"/>
        <v>#REF!</v>
      </c>
      <c r="EF18" s="142" t="e">
        <f t="shared" si="43"/>
        <v>#REF!</v>
      </c>
      <c r="EG18" s="142" t="e">
        <f t="shared" si="44"/>
        <v>#REF!</v>
      </c>
      <c r="EH18" s="142" t="e">
        <f t="shared" si="45"/>
        <v>#REF!</v>
      </c>
      <c r="EI18" s="142" t="e">
        <f t="shared" si="46"/>
        <v>#REF!</v>
      </c>
      <c r="EJ18" s="142" t="e">
        <f t="shared" si="47"/>
        <v>#REF!</v>
      </c>
      <c r="EK18" s="142" t="e">
        <f t="shared" si="48"/>
        <v>#REF!</v>
      </c>
      <c r="EL18" s="142" t="e">
        <f t="shared" si="49"/>
        <v>#REF!</v>
      </c>
      <c r="EM18" s="142" t="e">
        <f t="shared" si="50"/>
        <v>#REF!</v>
      </c>
      <c r="EN18" s="142" t="e">
        <f t="shared" si="51"/>
        <v>#REF!</v>
      </c>
      <c r="EO18" s="142" t="e">
        <f t="shared" si="52"/>
        <v>#REF!</v>
      </c>
      <c r="EP18" s="142" t="e">
        <f t="shared" si="53"/>
        <v>#REF!</v>
      </c>
      <c r="EQ18" s="142" t="e">
        <f t="shared" si="54"/>
        <v>#REF!</v>
      </c>
      <c r="ER18" s="142" t="e">
        <f t="shared" si="55"/>
        <v>#REF!</v>
      </c>
      <c r="ES18" s="142" t="e">
        <f t="shared" si="56"/>
        <v>#REF!</v>
      </c>
      <c r="ET18" s="142" t="e">
        <f t="shared" si="57"/>
        <v>#REF!</v>
      </c>
      <c r="EU18" s="142" t="e">
        <f t="shared" si="58"/>
        <v>#REF!</v>
      </c>
      <c r="EV18" s="142" t="e">
        <f t="shared" si="59"/>
        <v>#REF!</v>
      </c>
    </row>
    <row r="19" spans="1:152" s="16" customFormat="1" ht="25.5" x14ac:dyDescent="0.2">
      <c r="A19" s="444">
        <v>8</v>
      </c>
      <c r="B19" s="444">
        <v>14105</v>
      </c>
      <c r="C19" s="445" t="s">
        <v>178</v>
      </c>
      <c r="D19" s="446" t="s">
        <v>85</v>
      </c>
      <c r="E19" s="446"/>
      <c r="F19" s="446"/>
      <c r="G19" s="446"/>
      <c r="H19" s="446" t="s">
        <v>85</v>
      </c>
      <c r="I19" s="443" t="s">
        <v>216</v>
      </c>
      <c r="J19" s="447">
        <f>VLOOKUP(B19,'1. REM-NUM'!$AB$36:$AG$50,6,FALSE)</f>
        <v>0</v>
      </c>
      <c r="K19" s="447"/>
      <c r="L19" s="447"/>
      <c r="M19" s="447"/>
      <c r="N19" s="448">
        <f t="shared" si="0"/>
        <v>0</v>
      </c>
      <c r="O19" s="56"/>
      <c r="P19" s="8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6"/>
      <c r="BO19" s="6"/>
      <c r="BP19" s="6"/>
      <c r="BQ19" s="6"/>
      <c r="BR19" s="6"/>
      <c r="BS19" s="6"/>
      <c r="BT19" s="6"/>
      <c r="BU19" s="6"/>
      <c r="BV19" s="6"/>
      <c r="BW19" s="6"/>
      <c r="CB19" s="15"/>
      <c r="CC19" s="15"/>
      <c r="CD19" s="15"/>
      <c r="CE19" s="2"/>
      <c r="CF19" s="14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2"/>
      <c r="EO19" s="142"/>
      <c r="EP19" s="142"/>
      <c r="EQ19" s="142"/>
      <c r="ER19" s="142"/>
      <c r="ES19" s="142"/>
      <c r="ET19" s="142"/>
      <c r="EU19" s="142"/>
      <c r="EV19" s="142"/>
    </row>
    <row r="20" spans="1:152" s="16" customFormat="1" ht="15.75" x14ac:dyDescent="0.2">
      <c r="A20" s="369">
        <v>9</v>
      </c>
      <c r="B20" s="375">
        <v>14201</v>
      </c>
      <c r="C20" s="376" t="s">
        <v>171</v>
      </c>
      <c r="D20" s="377" t="s">
        <v>85</v>
      </c>
      <c r="E20" s="377"/>
      <c r="F20" s="377"/>
      <c r="G20" s="377"/>
      <c r="H20" s="377" t="s">
        <v>85</v>
      </c>
      <c r="I20" s="378" t="s">
        <v>216</v>
      </c>
      <c r="J20" s="373">
        <f>VLOOKUP(B20,'1. REM-NUM'!$AB$36:$AG$50,6,FALSE)</f>
        <v>0</v>
      </c>
      <c r="K20" s="373"/>
      <c r="L20" s="373"/>
      <c r="M20" s="373"/>
      <c r="N20" s="374">
        <f t="shared" si="0"/>
        <v>0</v>
      </c>
      <c r="O20" s="56"/>
      <c r="P20" s="8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6"/>
      <c r="BO20" s="6"/>
      <c r="BP20" s="6"/>
      <c r="BQ20" s="6"/>
      <c r="BR20" s="6"/>
      <c r="BS20" s="6"/>
      <c r="BT20" s="6"/>
      <c r="BU20" s="6"/>
      <c r="BV20" s="6"/>
      <c r="BW20" s="6"/>
      <c r="CB20" s="15"/>
      <c r="CC20" s="15"/>
      <c r="CD20" s="15"/>
      <c r="CE20" s="2"/>
      <c r="CF20" s="14"/>
      <c r="CH20" s="143"/>
      <c r="CI20" s="143"/>
      <c r="CJ20" s="143"/>
      <c r="CK20" s="143"/>
      <c r="CL20" s="143"/>
      <c r="CM20" s="143"/>
      <c r="CN20" s="143"/>
      <c r="CO20" s="142">
        <f>L20</f>
        <v>0</v>
      </c>
      <c r="CP20" s="142">
        <f>M20+CO20</f>
        <v>0</v>
      </c>
      <c r="CQ20" s="142" t="e">
        <f>#REF!+CP20</f>
        <v>#REF!</v>
      </c>
      <c r="CR20" s="142" t="e">
        <f>#REF!+CQ20</f>
        <v>#REF!</v>
      </c>
      <c r="CS20" s="142" t="e">
        <f>#REF!+CR20</f>
        <v>#REF!</v>
      </c>
      <c r="CT20" s="142" t="e">
        <f>#REF!+CS20</f>
        <v>#REF!</v>
      </c>
      <c r="CU20" s="142" t="e">
        <f>#REF!+CT20</f>
        <v>#REF!</v>
      </c>
      <c r="CV20" s="142" t="e">
        <f>#REF!+CU20</f>
        <v>#REF!</v>
      </c>
      <c r="CW20" s="142" t="e">
        <f t="shared" si="8"/>
        <v>#REF!</v>
      </c>
      <c r="CX20" s="142" t="e">
        <f t="shared" si="9"/>
        <v>#REF!</v>
      </c>
      <c r="CY20" s="142" t="e">
        <f>P18+CX20</f>
        <v>#REF!</v>
      </c>
      <c r="CZ20" s="142" t="e">
        <f t="shared" si="11"/>
        <v>#REF!</v>
      </c>
      <c r="DA20" s="142" t="e">
        <f t="shared" si="12"/>
        <v>#REF!</v>
      </c>
      <c r="DB20" s="142" t="e">
        <f t="shared" si="13"/>
        <v>#REF!</v>
      </c>
      <c r="DC20" s="142" t="e">
        <f t="shared" si="14"/>
        <v>#REF!</v>
      </c>
      <c r="DD20" s="142" t="e">
        <f t="shared" si="15"/>
        <v>#REF!</v>
      </c>
      <c r="DE20" s="142" t="e">
        <f t="shared" si="16"/>
        <v>#REF!</v>
      </c>
      <c r="DF20" s="142" t="e">
        <f t="shared" si="17"/>
        <v>#REF!</v>
      </c>
      <c r="DG20" s="142" t="e">
        <f t="shared" si="18"/>
        <v>#REF!</v>
      </c>
      <c r="DH20" s="142" t="e">
        <f t="shared" si="19"/>
        <v>#REF!</v>
      </c>
      <c r="DI20" s="142" t="e">
        <f t="shared" si="20"/>
        <v>#REF!</v>
      </c>
      <c r="DJ20" s="142" t="e">
        <f t="shared" si="21"/>
        <v>#REF!</v>
      </c>
      <c r="DK20" s="142" t="e">
        <f t="shared" si="22"/>
        <v>#REF!</v>
      </c>
      <c r="DL20" s="142" t="e">
        <f t="shared" si="23"/>
        <v>#REF!</v>
      </c>
      <c r="DM20" s="142" t="e">
        <f t="shared" si="24"/>
        <v>#REF!</v>
      </c>
      <c r="DN20" s="142" t="e">
        <f t="shared" si="25"/>
        <v>#REF!</v>
      </c>
      <c r="DO20" s="142" t="e">
        <f t="shared" si="26"/>
        <v>#REF!</v>
      </c>
      <c r="DP20" s="142" t="e">
        <f t="shared" si="27"/>
        <v>#REF!</v>
      </c>
      <c r="DQ20" s="142" t="e">
        <f t="shared" si="28"/>
        <v>#REF!</v>
      </c>
      <c r="DR20" s="142" t="e">
        <f t="shared" si="29"/>
        <v>#REF!</v>
      </c>
      <c r="DS20" s="142" t="e">
        <f t="shared" si="30"/>
        <v>#REF!</v>
      </c>
      <c r="DT20" s="142" t="e">
        <f t="shared" si="31"/>
        <v>#REF!</v>
      </c>
      <c r="DU20" s="142" t="e">
        <f t="shared" si="32"/>
        <v>#REF!</v>
      </c>
      <c r="DV20" s="142" t="e">
        <f t="shared" si="33"/>
        <v>#REF!</v>
      </c>
      <c r="DW20" s="142" t="e">
        <f t="shared" si="34"/>
        <v>#REF!</v>
      </c>
      <c r="DX20" s="142" t="e">
        <f t="shared" si="35"/>
        <v>#REF!</v>
      </c>
      <c r="DY20" s="142" t="e">
        <f t="shared" si="36"/>
        <v>#REF!</v>
      </c>
      <c r="DZ20" s="142" t="e">
        <f t="shared" si="37"/>
        <v>#REF!</v>
      </c>
      <c r="EA20" s="142" t="e">
        <f t="shared" si="38"/>
        <v>#REF!</v>
      </c>
      <c r="EB20" s="142" t="e">
        <f t="shared" si="39"/>
        <v>#REF!</v>
      </c>
      <c r="EC20" s="142" t="e">
        <f t="shared" si="40"/>
        <v>#REF!</v>
      </c>
      <c r="ED20" s="142" t="e">
        <f t="shared" si="41"/>
        <v>#REF!</v>
      </c>
      <c r="EE20" s="142" t="e">
        <f t="shared" si="42"/>
        <v>#REF!</v>
      </c>
      <c r="EF20" s="142" t="e">
        <f t="shared" si="43"/>
        <v>#REF!</v>
      </c>
      <c r="EG20" s="142" t="e">
        <f t="shared" si="44"/>
        <v>#REF!</v>
      </c>
      <c r="EH20" s="142" t="e">
        <f t="shared" si="45"/>
        <v>#REF!</v>
      </c>
      <c r="EI20" s="142" t="e">
        <f t="shared" si="46"/>
        <v>#REF!</v>
      </c>
      <c r="EJ20" s="142" t="e">
        <f t="shared" si="47"/>
        <v>#REF!</v>
      </c>
      <c r="EK20" s="142" t="e">
        <f t="shared" si="48"/>
        <v>#REF!</v>
      </c>
      <c r="EL20" s="142" t="e">
        <f t="shared" si="49"/>
        <v>#REF!</v>
      </c>
      <c r="EM20" s="142" t="e">
        <f t="shared" si="50"/>
        <v>#REF!</v>
      </c>
      <c r="EN20" s="142" t="e">
        <f t="shared" si="51"/>
        <v>#REF!</v>
      </c>
      <c r="EO20" s="142" t="e">
        <f t="shared" si="52"/>
        <v>#REF!</v>
      </c>
      <c r="EP20" s="142" t="e">
        <f t="shared" si="53"/>
        <v>#REF!</v>
      </c>
      <c r="EQ20" s="142" t="e">
        <f t="shared" si="54"/>
        <v>#REF!</v>
      </c>
      <c r="ER20" s="142" t="e">
        <f t="shared" si="55"/>
        <v>#REF!</v>
      </c>
      <c r="ES20" s="142" t="e">
        <f t="shared" si="56"/>
        <v>#REF!</v>
      </c>
      <c r="ET20" s="142" t="e">
        <f t="shared" si="57"/>
        <v>#REF!</v>
      </c>
      <c r="EU20" s="142" t="e">
        <f t="shared" si="58"/>
        <v>#REF!</v>
      </c>
      <c r="EV20" s="142" t="e">
        <f t="shared" si="59"/>
        <v>#REF!</v>
      </c>
    </row>
    <row r="21" spans="1:152" s="16" customFormat="1" ht="25.5" x14ac:dyDescent="0.2">
      <c r="A21" s="444">
        <v>10</v>
      </c>
      <c r="B21" s="444">
        <v>14301</v>
      </c>
      <c r="C21" s="445" t="s">
        <v>172</v>
      </c>
      <c r="D21" s="446" t="s">
        <v>85</v>
      </c>
      <c r="E21" s="446"/>
      <c r="F21" s="446"/>
      <c r="G21" s="446"/>
      <c r="H21" s="446" t="s">
        <v>85</v>
      </c>
      <c r="I21" s="443" t="s">
        <v>216</v>
      </c>
      <c r="J21" s="447">
        <f>VLOOKUP(B21,'1. REM-NUM'!$AB$36:$AG$50,6,FALSE)</f>
        <v>0</v>
      </c>
      <c r="K21" s="447"/>
      <c r="L21" s="447"/>
      <c r="M21" s="447"/>
      <c r="N21" s="448">
        <f t="shared" si="0"/>
        <v>0</v>
      </c>
      <c r="O21" s="56"/>
      <c r="P21" s="8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6"/>
      <c r="BO21" s="6"/>
      <c r="BP21" s="6"/>
      <c r="BQ21" s="6"/>
      <c r="BR21" s="6"/>
      <c r="BS21" s="6"/>
      <c r="BT21" s="6"/>
      <c r="BU21" s="6"/>
      <c r="BV21" s="6"/>
      <c r="BW21" s="6"/>
      <c r="CB21" s="15"/>
      <c r="CC21" s="15"/>
      <c r="CD21" s="15"/>
      <c r="CE21" s="2"/>
      <c r="CF21" s="14"/>
      <c r="CO21" s="142">
        <f>L21</f>
        <v>0</v>
      </c>
      <c r="CP21" s="142">
        <f>M21+CO21</f>
        <v>0</v>
      </c>
      <c r="CQ21" s="142" t="e">
        <f>#REF!+CP21</f>
        <v>#REF!</v>
      </c>
      <c r="CR21" s="142" t="e">
        <f>#REF!+CQ21</f>
        <v>#REF!</v>
      </c>
      <c r="CS21" s="142" t="e">
        <f>#REF!+CR21</f>
        <v>#REF!</v>
      </c>
      <c r="CT21" s="142" t="e">
        <f>#REF!+CS21</f>
        <v>#REF!</v>
      </c>
      <c r="CU21" s="142" t="e">
        <f>#REF!+CT21</f>
        <v>#REF!</v>
      </c>
      <c r="CV21" s="142" t="e">
        <f>#REF!+CU21</f>
        <v>#REF!</v>
      </c>
      <c r="CW21" s="142" t="e">
        <f t="shared" si="8"/>
        <v>#REF!</v>
      </c>
      <c r="CX21" s="142" t="e">
        <f t="shared" si="9"/>
        <v>#REF!</v>
      </c>
      <c r="CY21" s="142" t="e">
        <f>P19+CX21</f>
        <v>#REF!</v>
      </c>
      <c r="CZ21" s="142" t="e">
        <f t="shared" si="11"/>
        <v>#REF!</v>
      </c>
      <c r="DA21" s="142" t="e">
        <f t="shared" si="12"/>
        <v>#REF!</v>
      </c>
      <c r="DB21" s="142" t="e">
        <f t="shared" si="13"/>
        <v>#REF!</v>
      </c>
      <c r="DC21" s="142" t="e">
        <f t="shared" si="14"/>
        <v>#REF!</v>
      </c>
      <c r="DD21" s="142" t="e">
        <f t="shared" si="15"/>
        <v>#REF!</v>
      </c>
      <c r="DE21" s="142" t="e">
        <f t="shared" si="16"/>
        <v>#REF!</v>
      </c>
      <c r="DF21" s="142" t="e">
        <f t="shared" si="17"/>
        <v>#REF!</v>
      </c>
      <c r="DG21" s="142" t="e">
        <f t="shared" si="18"/>
        <v>#REF!</v>
      </c>
      <c r="DH21" s="142" t="e">
        <f t="shared" si="19"/>
        <v>#REF!</v>
      </c>
      <c r="DI21" s="142" t="e">
        <f t="shared" si="20"/>
        <v>#REF!</v>
      </c>
      <c r="DJ21" s="142" t="e">
        <f t="shared" si="21"/>
        <v>#REF!</v>
      </c>
      <c r="DK21" s="142" t="e">
        <f t="shared" si="22"/>
        <v>#REF!</v>
      </c>
      <c r="DL21" s="142" t="e">
        <f t="shared" si="23"/>
        <v>#REF!</v>
      </c>
      <c r="DM21" s="142" t="e">
        <f t="shared" si="24"/>
        <v>#REF!</v>
      </c>
      <c r="DN21" s="142" t="e">
        <f t="shared" si="25"/>
        <v>#REF!</v>
      </c>
      <c r="DO21" s="142" t="e">
        <f t="shared" si="26"/>
        <v>#REF!</v>
      </c>
      <c r="DP21" s="142" t="e">
        <f t="shared" si="27"/>
        <v>#REF!</v>
      </c>
      <c r="DQ21" s="142" t="e">
        <f t="shared" si="28"/>
        <v>#REF!</v>
      </c>
      <c r="DR21" s="142" t="e">
        <f t="shared" si="29"/>
        <v>#REF!</v>
      </c>
      <c r="DS21" s="142" t="e">
        <f t="shared" si="30"/>
        <v>#REF!</v>
      </c>
      <c r="DT21" s="142" t="e">
        <f t="shared" si="31"/>
        <v>#REF!</v>
      </c>
      <c r="DU21" s="142" t="e">
        <f t="shared" si="32"/>
        <v>#REF!</v>
      </c>
      <c r="DV21" s="142" t="e">
        <f t="shared" si="33"/>
        <v>#REF!</v>
      </c>
      <c r="DW21" s="142" t="e">
        <f t="shared" si="34"/>
        <v>#REF!</v>
      </c>
      <c r="DX21" s="142" t="e">
        <f t="shared" si="35"/>
        <v>#REF!</v>
      </c>
      <c r="DY21" s="142" t="e">
        <f t="shared" si="36"/>
        <v>#REF!</v>
      </c>
      <c r="DZ21" s="142" t="e">
        <f t="shared" si="37"/>
        <v>#REF!</v>
      </c>
      <c r="EA21" s="142" t="e">
        <f t="shared" si="38"/>
        <v>#REF!</v>
      </c>
      <c r="EB21" s="142" t="e">
        <f t="shared" si="39"/>
        <v>#REF!</v>
      </c>
      <c r="EC21" s="142" t="e">
        <f t="shared" si="40"/>
        <v>#REF!</v>
      </c>
      <c r="ED21" s="142" t="e">
        <f t="shared" si="41"/>
        <v>#REF!</v>
      </c>
      <c r="EE21" s="142" t="e">
        <f t="shared" si="42"/>
        <v>#REF!</v>
      </c>
      <c r="EF21" s="142" t="e">
        <f t="shared" si="43"/>
        <v>#REF!</v>
      </c>
      <c r="EG21" s="142" t="e">
        <f t="shared" si="44"/>
        <v>#REF!</v>
      </c>
      <c r="EH21" s="142" t="e">
        <f t="shared" si="45"/>
        <v>#REF!</v>
      </c>
      <c r="EI21" s="142" t="e">
        <f t="shared" si="46"/>
        <v>#REF!</v>
      </c>
      <c r="EJ21" s="142" t="e">
        <f t="shared" si="47"/>
        <v>#REF!</v>
      </c>
      <c r="EK21" s="142" t="e">
        <f t="shared" si="48"/>
        <v>#REF!</v>
      </c>
      <c r="EL21" s="142" t="e">
        <f t="shared" si="49"/>
        <v>#REF!</v>
      </c>
      <c r="EM21" s="142" t="e">
        <f t="shared" si="50"/>
        <v>#REF!</v>
      </c>
      <c r="EN21" s="142" t="e">
        <f t="shared" si="51"/>
        <v>#REF!</v>
      </c>
      <c r="EO21" s="142" t="e">
        <f t="shared" si="52"/>
        <v>#REF!</v>
      </c>
      <c r="EP21" s="142" t="e">
        <f t="shared" si="53"/>
        <v>#REF!</v>
      </c>
      <c r="EQ21" s="142" t="e">
        <f t="shared" si="54"/>
        <v>#REF!</v>
      </c>
      <c r="ER21" s="142" t="e">
        <f t="shared" si="55"/>
        <v>#REF!</v>
      </c>
      <c r="ES21" s="142" t="e">
        <f t="shared" si="56"/>
        <v>#REF!</v>
      </c>
      <c r="ET21" s="142" t="e">
        <f t="shared" si="57"/>
        <v>#REF!</v>
      </c>
      <c r="EU21" s="142" t="e">
        <f t="shared" si="58"/>
        <v>#REF!</v>
      </c>
      <c r="EV21" s="142" t="e">
        <f t="shared" si="59"/>
        <v>#REF!</v>
      </c>
    </row>
    <row r="22" spans="1:152" s="16" customFormat="1" ht="25.5" x14ac:dyDescent="0.2">
      <c r="A22" s="369">
        <v>11</v>
      </c>
      <c r="B22" s="375">
        <v>14401</v>
      </c>
      <c r="C22" s="376" t="s">
        <v>279</v>
      </c>
      <c r="D22" s="377" t="s">
        <v>85</v>
      </c>
      <c r="E22" s="377"/>
      <c r="F22" s="377"/>
      <c r="G22" s="377"/>
      <c r="H22" s="377" t="s">
        <v>85</v>
      </c>
      <c r="I22" s="378" t="s">
        <v>216</v>
      </c>
      <c r="J22" s="373">
        <f>VLOOKUP(B22,'1. REM-NUM'!$AB$36:$AG$50,6,FALSE)</f>
        <v>0</v>
      </c>
      <c r="K22" s="373"/>
      <c r="L22" s="373"/>
      <c r="M22" s="373"/>
      <c r="N22" s="374">
        <f t="shared" si="0"/>
        <v>0</v>
      </c>
      <c r="O22" s="56"/>
      <c r="P22" s="8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6"/>
      <c r="BO22" s="6"/>
      <c r="BP22" s="6"/>
      <c r="BQ22" s="6"/>
      <c r="BR22" s="6"/>
      <c r="BS22" s="6"/>
      <c r="BT22" s="6"/>
      <c r="BU22" s="6"/>
      <c r="BV22" s="6"/>
      <c r="BW22" s="6"/>
      <c r="CB22" s="15"/>
      <c r="CC22" s="15"/>
      <c r="CD22" s="15"/>
      <c r="CE22" s="2"/>
      <c r="CF22" s="14"/>
      <c r="CH22" s="143"/>
      <c r="CI22" s="143"/>
      <c r="CJ22" s="143"/>
      <c r="CK22" s="143"/>
      <c r="CL22" s="143"/>
      <c r="CM22" s="143"/>
      <c r="CN22" s="143"/>
      <c r="CO22" s="142"/>
      <c r="CP22" s="142"/>
      <c r="CQ22" s="142"/>
      <c r="CR22" s="142"/>
      <c r="CS22" s="142"/>
      <c r="CT22" s="142"/>
      <c r="CU22" s="142"/>
      <c r="CV22" s="142"/>
      <c r="CW22" s="142"/>
      <c r="CX22" s="142"/>
      <c r="CY22" s="142"/>
      <c r="CZ22" s="142"/>
      <c r="DA22" s="142"/>
      <c r="DB22" s="142"/>
      <c r="DC22" s="142"/>
      <c r="DD22" s="142"/>
      <c r="DE22" s="142"/>
      <c r="DF22" s="142"/>
      <c r="DG22" s="142"/>
      <c r="DH22" s="142"/>
      <c r="DI22" s="142"/>
      <c r="DJ22" s="142"/>
      <c r="DK22" s="142"/>
      <c r="DL22" s="142"/>
      <c r="DM22" s="142"/>
      <c r="DN22" s="142"/>
      <c r="DO22" s="142"/>
      <c r="DP22" s="142"/>
      <c r="DQ22" s="142"/>
      <c r="DR22" s="142"/>
      <c r="DS22" s="142"/>
      <c r="DT22" s="142"/>
      <c r="DU22" s="142"/>
      <c r="DV22" s="142"/>
      <c r="DW22" s="142"/>
      <c r="DX22" s="142"/>
      <c r="DY22" s="142"/>
      <c r="DZ22" s="142"/>
      <c r="EA22" s="142"/>
      <c r="EB22" s="142"/>
      <c r="EC22" s="142"/>
      <c r="ED22" s="142"/>
      <c r="EE22" s="142"/>
      <c r="EF22" s="142"/>
      <c r="EG22" s="142"/>
      <c r="EH22" s="142"/>
      <c r="EI22" s="142"/>
      <c r="EJ22" s="142"/>
      <c r="EK22" s="142"/>
      <c r="EL22" s="142"/>
      <c r="EM22" s="142"/>
      <c r="EN22" s="142"/>
      <c r="EO22" s="142"/>
      <c r="EP22" s="142"/>
      <c r="EQ22" s="142"/>
      <c r="ER22" s="142"/>
      <c r="ES22" s="142"/>
      <c r="ET22" s="142"/>
      <c r="EU22" s="142"/>
      <c r="EV22" s="142"/>
    </row>
    <row r="23" spans="1:152" s="16" customFormat="1" ht="15.75" x14ac:dyDescent="0.2">
      <c r="A23" s="444">
        <v>12</v>
      </c>
      <c r="B23" s="444">
        <v>14405</v>
      </c>
      <c r="C23" s="445" t="s">
        <v>280</v>
      </c>
      <c r="D23" s="446" t="s">
        <v>85</v>
      </c>
      <c r="E23" s="446"/>
      <c r="F23" s="446"/>
      <c r="G23" s="446"/>
      <c r="H23" s="446" t="s">
        <v>85</v>
      </c>
      <c r="I23" s="443" t="s">
        <v>216</v>
      </c>
      <c r="J23" s="447">
        <f>VLOOKUP(B23,'1. REM-NUM'!$AB$36:$AG$50,6,FALSE)</f>
        <v>0</v>
      </c>
      <c r="K23" s="447"/>
      <c r="L23" s="447"/>
      <c r="M23" s="447"/>
      <c r="N23" s="448">
        <f t="shared" si="0"/>
        <v>0</v>
      </c>
      <c r="O23" s="56"/>
      <c r="P23" s="8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6"/>
      <c r="BO23" s="6"/>
      <c r="BP23" s="6"/>
      <c r="BQ23" s="6"/>
      <c r="BR23" s="6"/>
      <c r="BS23" s="6"/>
      <c r="BT23" s="6"/>
      <c r="BU23" s="6"/>
      <c r="BV23" s="6"/>
      <c r="BW23" s="6"/>
      <c r="CB23" s="15"/>
      <c r="CC23" s="15"/>
      <c r="CD23" s="15"/>
      <c r="CE23" s="2"/>
      <c r="CF23" s="14"/>
      <c r="CO23" s="142"/>
      <c r="CP23" s="142"/>
      <c r="CQ23" s="142"/>
      <c r="CR23" s="142"/>
      <c r="CS23" s="142"/>
      <c r="CT23" s="142"/>
      <c r="CU23" s="142"/>
      <c r="CV23" s="142"/>
      <c r="CW23" s="142"/>
      <c r="CX23" s="142"/>
      <c r="CY23" s="142"/>
      <c r="CZ23" s="142"/>
      <c r="DA23" s="142"/>
      <c r="DB23" s="142"/>
      <c r="DC23" s="142"/>
      <c r="DD23" s="142"/>
      <c r="DE23" s="142"/>
      <c r="DF23" s="142"/>
      <c r="DG23" s="142"/>
      <c r="DH23" s="142"/>
      <c r="DI23" s="142"/>
      <c r="DJ23" s="142"/>
      <c r="DK23" s="142"/>
      <c r="DL23" s="142"/>
      <c r="DM23" s="142"/>
      <c r="DN23" s="142"/>
      <c r="DO23" s="142"/>
      <c r="DP23" s="142"/>
      <c r="DQ23" s="142"/>
      <c r="DR23" s="142"/>
      <c r="DS23" s="142"/>
      <c r="DT23" s="142"/>
      <c r="DU23" s="142"/>
      <c r="DV23" s="142"/>
      <c r="DW23" s="142"/>
      <c r="DX23" s="142"/>
      <c r="DY23" s="142"/>
      <c r="DZ23" s="142"/>
      <c r="EA23" s="142"/>
      <c r="EB23" s="142"/>
      <c r="EC23" s="142"/>
      <c r="ED23" s="142"/>
      <c r="EE23" s="142"/>
      <c r="EF23" s="142"/>
      <c r="EG23" s="142"/>
      <c r="EH23" s="142"/>
      <c r="EI23" s="142"/>
      <c r="EJ23" s="142"/>
      <c r="EK23" s="142"/>
      <c r="EL23" s="142"/>
      <c r="EM23" s="142"/>
      <c r="EN23" s="142"/>
      <c r="EO23" s="142"/>
      <c r="EP23" s="142"/>
      <c r="EQ23" s="142"/>
      <c r="ER23" s="142"/>
      <c r="ES23" s="142"/>
      <c r="ET23" s="142"/>
      <c r="EU23" s="142"/>
      <c r="EV23" s="142"/>
    </row>
    <row r="24" spans="1:152" s="16" customFormat="1" ht="25.5" x14ac:dyDescent="0.2">
      <c r="A24" s="369">
        <v>13</v>
      </c>
      <c r="B24" s="375">
        <v>14406</v>
      </c>
      <c r="C24" s="376" t="s">
        <v>281</v>
      </c>
      <c r="D24" s="377" t="s">
        <v>85</v>
      </c>
      <c r="E24" s="377"/>
      <c r="F24" s="377"/>
      <c r="G24" s="377"/>
      <c r="H24" s="377" t="s">
        <v>85</v>
      </c>
      <c r="I24" s="378" t="s">
        <v>216</v>
      </c>
      <c r="J24" s="373">
        <f>VLOOKUP(B24,'1. REM-NUM'!$AB$36:$AG$50,6,FALSE)</f>
        <v>0</v>
      </c>
      <c r="K24" s="373"/>
      <c r="L24" s="373"/>
      <c r="M24" s="373"/>
      <c r="N24" s="374">
        <f t="shared" si="0"/>
        <v>0</v>
      </c>
      <c r="O24" s="56"/>
      <c r="P24" s="8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6"/>
      <c r="BO24" s="6"/>
      <c r="BP24" s="6"/>
      <c r="BQ24" s="6"/>
      <c r="BR24" s="6"/>
      <c r="BS24" s="6"/>
      <c r="BT24" s="6"/>
      <c r="BU24" s="6"/>
      <c r="BV24" s="6"/>
      <c r="BW24" s="6"/>
      <c r="CB24" s="15"/>
      <c r="CC24" s="15"/>
      <c r="CD24" s="15"/>
      <c r="CE24" s="2"/>
      <c r="CF24" s="14"/>
      <c r="CH24" s="143"/>
      <c r="CI24" s="143"/>
      <c r="CJ24" s="143"/>
      <c r="CK24" s="143"/>
      <c r="CL24" s="143"/>
      <c r="CM24" s="143"/>
      <c r="CN24" s="143"/>
      <c r="CO24" s="142"/>
      <c r="CP24" s="142"/>
      <c r="CQ24" s="142"/>
      <c r="CR24" s="142"/>
      <c r="CS24" s="142"/>
      <c r="CT24" s="142"/>
      <c r="CU24" s="142"/>
      <c r="CV24" s="142"/>
      <c r="CW24" s="142"/>
      <c r="CX24" s="142"/>
      <c r="CY24" s="142"/>
      <c r="CZ24" s="142"/>
      <c r="DA24" s="142"/>
      <c r="DB24" s="142"/>
      <c r="DC24" s="142"/>
      <c r="DD24" s="142"/>
      <c r="DE24" s="142"/>
      <c r="DF24" s="142"/>
      <c r="DG24" s="142"/>
      <c r="DH24" s="142"/>
      <c r="DI24" s="142"/>
      <c r="DJ24" s="142"/>
      <c r="DK24" s="142"/>
      <c r="DL24" s="142"/>
      <c r="DM24" s="142"/>
      <c r="DN24" s="142"/>
      <c r="DO24" s="142"/>
      <c r="DP24" s="142"/>
      <c r="DQ24" s="142"/>
      <c r="DR24" s="142"/>
      <c r="DS24" s="142"/>
      <c r="DT24" s="142"/>
      <c r="DU24" s="142"/>
      <c r="DV24" s="142"/>
      <c r="DW24" s="142"/>
      <c r="DX24" s="142"/>
      <c r="DY24" s="142"/>
      <c r="DZ24" s="142"/>
      <c r="EA24" s="142"/>
      <c r="EB24" s="142"/>
      <c r="EC24" s="142"/>
      <c r="ED24" s="142"/>
      <c r="EE24" s="142"/>
      <c r="EF24" s="142"/>
      <c r="EG24" s="142"/>
      <c r="EH24" s="142"/>
      <c r="EI24" s="142"/>
      <c r="EJ24" s="142"/>
      <c r="EK24" s="142"/>
      <c r="EL24" s="142"/>
      <c r="EM24" s="142"/>
      <c r="EN24" s="142"/>
      <c r="EO24" s="142"/>
      <c r="EP24" s="142"/>
      <c r="EQ24" s="142"/>
      <c r="ER24" s="142"/>
      <c r="ES24" s="142"/>
      <c r="ET24" s="142"/>
      <c r="EU24" s="142"/>
      <c r="EV24" s="142"/>
    </row>
    <row r="25" spans="1:152" s="16" customFormat="1" ht="15.75" x14ac:dyDescent="0.2">
      <c r="A25" s="444">
        <v>14</v>
      </c>
      <c r="B25" s="444">
        <v>15403</v>
      </c>
      <c r="C25" s="449" t="s">
        <v>277</v>
      </c>
      <c r="D25" s="446" t="s">
        <v>85</v>
      </c>
      <c r="E25" s="446"/>
      <c r="F25" s="446"/>
      <c r="G25" s="446"/>
      <c r="H25" s="446" t="s">
        <v>85</v>
      </c>
      <c r="I25" s="443" t="s">
        <v>216</v>
      </c>
      <c r="J25" s="447">
        <f>VLOOKUP(B25,'1. REM-NUM'!$AB$36:$AG$50,6,FALSE)</f>
        <v>89248008.599999994</v>
      </c>
      <c r="K25" s="447"/>
      <c r="L25" s="447"/>
      <c r="M25" s="447"/>
      <c r="N25" s="448">
        <f t="shared" si="0"/>
        <v>89248008.599999994</v>
      </c>
      <c r="O25" s="56"/>
      <c r="P25" s="8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6"/>
      <c r="BO25" s="6"/>
      <c r="BP25" s="6"/>
      <c r="BQ25" s="6"/>
      <c r="BR25" s="6"/>
      <c r="BS25" s="6"/>
      <c r="BT25" s="6"/>
      <c r="BU25" s="6"/>
      <c r="BV25" s="6"/>
      <c r="BW25" s="6"/>
      <c r="CB25" s="15"/>
      <c r="CC25" s="15"/>
      <c r="CD25" s="15"/>
      <c r="CE25" s="2"/>
      <c r="CF25" s="14"/>
      <c r="CH25" s="143"/>
      <c r="CI25" s="143"/>
      <c r="CJ25" s="143"/>
      <c r="CK25" s="143"/>
      <c r="CL25" s="143"/>
      <c r="CM25" s="143"/>
      <c r="CN25" s="143"/>
      <c r="CO25" s="142"/>
      <c r="CP25" s="142"/>
      <c r="CQ25" s="142"/>
      <c r="CR25" s="142"/>
      <c r="CS25" s="142"/>
      <c r="CT25" s="142"/>
      <c r="CU25" s="142"/>
      <c r="CV25" s="142"/>
      <c r="CW25" s="142"/>
      <c r="CX25" s="142"/>
      <c r="CY25" s="142"/>
      <c r="CZ25" s="142"/>
      <c r="DA25" s="142"/>
      <c r="DB25" s="142"/>
      <c r="DC25" s="142"/>
      <c r="DD25" s="142"/>
      <c r="DE25" s="142"/>
      <c r="DF25" s="142"/>
      <c r="DG25" s="142"/>
      <c r="DH25" s="142"/>
      <c r="DI25" s="142"/>
      <c r="DJ25" s="142"/>
      <c r="DK25" s="142"/>
      <c r="DL25" s="142"/>
      <c r="DM25" s="142"/>
      <c r="DN25" s="142"/>
      <c r="DO25" s="142"/>
      <c r="DP25" s="142"/>
      <c r="DQ25" s="142"/>
      <c r="DR25" s="142"/>
      <c r="DS25" s="142"/>
      <c r="DT25" s="142"/>
      <c r="DU25" s="142"/>
      <c r="DV25" s="142"/>
      <c r="DW25" s="142"/>
      <c r="DX25" s="142"/>
      <c r="DY25" s="142"/>
      <c r="DZ25" s="142"/>
      <c r="EA25" s="142"/>
      <c r="EB25" s="142"/>
      <c r="EC25" s="142"/>
      <c r="ED25" s="142"/>
      <c r="EE25" s="142"/>
      <c r="EF25" s="142"/>
      <c r="EG25" s="142"/>
      <c r="EH25" s="142"/>
      <c r="EI25" s="142"/>
      <c r="EJ25" s="142"/>
      <c r="EK25" s="142"/>
      <c r="EL25" s="142"/>
      <c r="EM25" s="142"/>
      <c r="EN25" s="142"/>
      <c r="EO25" s="142"/>
      <c r="EP25" s="142"/>
      <c r="EQ25" s="142"/>
      <c r="ER25" s="142"/>
      <c r="ES25" s="142"/>
      <c r="ET25" s="142"/>
      <c r="EU25" s="142"/>
      <c r="EV25" s="142"/>
    </row>
    <row r="26" spans="1:152" s="16" customFormat="1" ht="15.75" x14ac:dyDescent="0.2">
      <c r="A26" s="369">
        <v>15</v>
      </c>
      <c r="B26" s="369">
        <v>15901</v>
      </c>
      <c r="C26" s="370" t="s">
        <v>278</v>
      </c>
      <c r="D26" s="371" t="s">
        <v>85</v>
      </c>
      <c r="E26" s="371"/>
      <c r="F26" s="371"/>
      <c r="G26" s="371"/>
      <c r="H26" s="371" t="s">
        <v>85</v>
      </c>
      <c r="I26" s="372" t="s">
        <v>216</v>
      </c>
      <c r="J26" s="373">
        <f>VLOOKUP(B26,'1. REM-NUM'!$AB$36:$AG$50,6,FALSE)</f>
        <v>204937761.91999999</v>
      </c>
      <c r="K26" s="373"/>
      <c r="L26" s="373"/>
      <c r="M26" s="373"/>
      <c r="N26" s="374">
        <f t="shared" si="0"/>
        <v>204937761.91999999</v>
      </c>
      <c r="O26" s="56"/>
      <c r="P26" s="8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6"/>
      <c r="BO26" s="6"/>
      <c r="BP26" s="6"/>
      <c r="BQ26" s="6"/>
      <c r="BR26" s="6"/>
      <c r="BS26" s="6"/>
      <c r="BT26" s="6"/>
      <c r="BU26" s="6"/>
      <c r="BV26" s="6"/>
      <c r="BW26" s="6"/>
      <c r="CB26" s="15"/>
      <c r="CC26" s="15"/>
      <c r="CD26" s="15"/>
      <c r="CE26" s="2"/>
      <c r="CF26" s="14"/>
      <c r="CO26" s="142"/>
      <c r="CP26" s="142"/>
      <c r="CQ26" s="142"/>
      <c r="CR26" s="142"/>
      <c r="CS26" s="142"/>
      <c r="CT26" s="142"/>
      <c r="CU26" s="142"/>
      <c r="CV26" s="142"/>
      <c r="CW26" s="142"/>
      <c r="CX26" s="142"/>
      <c r="CY26" s="142"/>
      <c r="CZ26" s="142"/>
      <c r="DA26" s="142"/>
      <c r="DB26" s="142"/>
      <c r="DC26" s="142"/>
      <c r="DD26" s="142"/>
      <c r="DE26" s="142"/>
      <c r="DF26" s="142"/>
      <c r="DG26" s="142"/>
      <c r="DH26" s="142"/>
      <c r="DI26" s="142"/>
      <c r="DJ26" s="142"/>
      <c r="DK26" s="142"/>
      <c r="DL26" s="142"/>
      <c r="DM26" s="142"/>
      <c r="DN26" s="142"/>
      <c r="DO26" s="142"/>
      <c r="DP26" s="142"/>
      <c r="DQ26" s="142"/>
      <c r="DR26" s="142"/>
      <c r="DS26" s="142"/>
      <c r="DT26" s="142"/>
      <c r="DU26" s="142"/>
      <c r="DV26" s="142"/>
      <c r="DW26" s="142"/>
      <c r="DX26" s="142"/>
      <c r="DY26" s="142"/>
      <c r="DZ26" s="142"/>
      <c r="EA26" s="142"/>
      <c r="EB26" s="142"/>
      <c r="EC26" s="142"/>
      <c r="ED26" s="142"/>
      <c r="EE26" s="142"/>
      <c r="EF26" s="142"/>
      <c r="EG26" s="142"/>
      <c r="EH26" s="142"/>
      <c r="EI26" s="142"/>
      <c r="EJ26" s="142"/>
      <c r="EK26" s="142"/>
      <c r="EL26" s="142"/>
      <c r="EM26" s="142"/>
      <c r="EN26" s="142"/>
      <c r="EO26" s="142"/>
      <c r="EP26" s="142"/>
      <c r="EQ26" s="142"/>
      <c r="ER26" s="142"/>
      <c r="ES26" s="142"/>
      <c r="ET26" s="142"/>
      <c r="EU26" s="142"/>
      <c r="EV26" s="142"/>
    </row>
    <row r="27" spans="1:152" s="16" customFormat="1" ht="15.75" x14ac:dyDescent="0.2">
      <c r="A27" s="444">
        <v>16</v>
      </c>
      <c r="B27" s="444">
        <v>21101</v>
      </c>
      <c r="C27" s="449" t="s">
        <v>19</v>
      </c>
      <c r="D27" s="446"/>
      <c r="E27" s="446"/>
      <c r="F27" s="446" t="s">
        <v>85</v>
      </c>
      <c r="G27" s="443" t="s">
        <v>217</v>
      </c>
      <c r="H27" s="446"/>
      <c r="I27" s="443"/>
      <c r="J27" s="447"/>
      <c r="K27" s="447"/>
      <c r="L27" s="447">
        <f>VLOOKUP(B27,'4 GO-NUM'!$W$13:$AC$77,5,FALSE)+VLOOKUP(B27,'4.1 GO-ESP'!$W$13:$AC$77,5,FALSE)</f>
        <v>0</v>
      </c>
      <c r="M27" s="447"/>
      <c r="N27" s="448">
        <f t="shared" si="0"/>
        <v>0</v>
      </c>
      <c r="O27" s="56"/>
      <c r="P27" s="8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6"/>
      <c r="BO27" s="6"/>
      <c r="BP27" s="6"/>
      <c r="BQ27" s="6"/>
      <c r="BR27" s="6"/>
      <c r="BS27" s="6"/>
      <c r="BT27" s="6"/>
      <c r="BU27" s="6"/>
      <c r="BV27" s="6"/>
      <c r="BW27" s="6"/>
      <c r="CB27" s="15"/>
      <c r="CC27" s="15"/>
      <c r="CD27" s="15"/>
      <c r="CE27" s="2"/>
      <c r="CF27" s="14"/>
      <c r="CH27" s="143"/>
      <c r="CI27" s="143"/>
      <c r="CJ27" s="143"/>
      <c r="CK27" s="143"/>
      <c r="CL27" s="143"/>
      <c r="CM27" s="143"/>
      <c r="CN27" s="143"/>
      <c r="CO27" s="142"/>
      <c r="CP27" s="142"/>
      <c r="CQ27" s="142"/>
      <c r="CR27" s="142"/>
      <c r="CS27" s="142"/>
      <c r="CT27" s="142"/>
      <c r="CU27" s="142"/>
      <c r="CV27" s="142"/>
      <c r="CW27" s="142"/>
      <c r="CX27" s="142"/>
      <c r="CY27" s="142"/>
      <c r="CZ27" s="142"/>
      <c r="DA27" s="142"/>
      <c r="DB27" s="142"/>
      <c r="DC27" s="142"/>
      <c r="DD27" s="142"/>
      <c r="DE27" s="142"/>
      <c r="DF27" s="142"/>
      <c r="DG27" s="142"/>
      <c r="DH27" s="142"/>
      <c r="DI27" s="142"/>
      <c r="DJ27" s="142"/>
      <c r="DK27" s="142"/>
      <c r="DL27" s="142"/>
      <c r="DM27" s="142"/>
      <c r="DN27" s="142"/>
      <c r="DO27" s="142"/>
      <c r="DP27" s="142"/>
      <c r="DQ27" s="142"/>
      <c r="DR27" s="142"/>
      <c r="DS27" s="142"/>
      <c r="DT27" s="142"/>
      <c r="DU27" s="142"/>
      <c r="DV27" s="142"/>
      <c r="DW27" s="142"/>
      <c r="DX27" s="142"/>
      <c r="DY27" s="142"/>
      <c r="DZ27" s="142"/>
      <c r="EA27" s="142"/>
      <c r="EB27" s="142"/>
      <c r="EC27" s="142"/>
      <c r="ED27" s="142"/>
      <c r="EE27" s="142"/>
      <c r="EF27" s="142"/>
      <c r="EG27" s="142"/>
      <c r="EH27" s="142"/>
      <c r="EI27" s="142"/>
      <c r="EJ27" s="142"/>
      <c r="EK27" s="142"/>
      <c r="EL27" s="142"/>
      <c r="EM27" s="142"/>
      <c r="EN27" s="142"/>
      <c r="EO27" s="142"/>
      <c r="EP27" s="142"/>
      <c r="EQ27" s="142"/>
      <c r="ER27" s="142"/>
      <c r="ES27" s="142"/>
      <c r="ET27" s="142"/>
      <c r="EU27" s="142"/>
      <c r="EV27" s="142"/>
    </row>
    <row r="28" spans="1:152" s="16" customFormat="1" ht="32.25" customHeight="1" x14ac:dyDescent="0.2">
      <c r="A28" s="369">
        <v>17</v>
      </c>
      <c r="B28" s="369">
        <v>21201</v>
      </c>
      <c r="C28" s="370" t="s">
        <v>20</v>
      </c>
      <c r="D28" s="371"/>
      <c r="E28" s="371"/>
      <c r="F28" s="371" t="s">
        <v>85</v>
      </c>
      <c r="G28" s="372"/>
      <c r="H28" s="371"/>
      <c r="I28" s="372"/>
      <c r="J28" s="373"/>
      <c r="K28" s="373"/>
      <c r="L28" s="373">
        <f>VLOOKUP(B28,'4 GO-NUM'!$W$13:$AC$77,5,FALSE)+VLOOKUP(B28,'4.1 GO-ESP'!$W$13:$AC$77,5,FALSE)</f>
        <v>0</v>
      </c>
      <c r="M28" s="373"/>
      <c r="N28" s="374">
        <f t="shared" si="0"/>
        <v>0</v>
      </c>
      <c r="O28" s="56"/>
      <c r="P28" s="8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6"/>
      <c r="BO28" s="6"/>
      <c r="BP28" s="6"/>
      <c r="BQ28" s="6"/>
      <c r="BR28" s="6"/>
      <c r="BS28" s="6"/>
      <c r="BT28" s="6"/>
      <c r="BU28" s="6"/>
      <c r="BV28" s="6"/>
      <c r="BW28" s="6"/>
      <c r="CB28" s="15"/>
      <c r="CC28" s="15"/>
      <c r="CD28" s="15"/>
      <c r="CE28" s="2"/>
      <c r="CF28" s="14"/>
      <c r="CO28" s="142">
        <f>L28</f>
        <v>0</v>
      </c>
      <c r="CP28" s="142">
        <f>M28+CO28</f>
        <v>0</v>
      </c>
      <c r="CQ28" s="142" t="e">
        <f>#REF!+CP28</f>
        <v>#REF!</v>
      </c>
      <c r="CR28" s="142" t="e">
        <f>#REF!+CQ28</f>
        <v>#REF!</v>
      </c>
      <c r="CS28" s="142" t="e">
        <f>#REF!+CR28</f>
        <v>#REF!</v>
      </c>
      <c r="CT28" s="142" t="e">
        <f>#REF!+CS28</f>
        <v>#REF!</v>
      </c>
      <c r="CU28" s="142" t="e">
        <f>#REF!+CT28</f>
        <v>#REF!</v>
      </c>
      <c r="CV28" s="142" t="e">
        <f>#REF!+CU28</f>
        <v>#REF!</v>
      </c>
      <c r="CW28" s="142" t="e">
        <f t="shared" si="8"/>
        <v>#REF!</v>
      </c>
      <c r="CX28" s="142" t="e">
        <f t="shared" si="9"/>
        <v>#REF!</v>
      </c>
      <c r="CY28" s="142" t="e">
        <f>#REF!+CX28</f>
        <v>#REF!</v>
      </c>
      <c r="CZ28" s="142" t="e">
        <f t="shared" si="11"/>
        <v>#REF!</v>
      </c>
      <c r="DA28" s="142" t="e">
        <f t="shared" si="12"/>
        <v>#REF!</v>
      </c>
      <c r="DB28" s="142" t="e">
        <f t="shared" si="13"/>
        <v>#REF!</v>
      </c>
      <c r="DC28" s="142" t="e">
        <f t="shared" si="14"/>
        <v>#REF!</v>
      </c>
      <c r="DD28" s="142" t="e">
        <f t="shared" si="15"/>
        <v>#REF!</v>
      </c>
      <c r="DE28" s="142" t="e">
        <f t="shared" si="16"/>
        <v>#REF!</v>
      </c>
      <c r="DF28" s="142" t="e">
        <f t="shared" si="17"/>
        <v>#REF!</v>
      </c>
      <c r="DG28" s="142" t="e">
        <f t="shared" si="18"/>
        <v>#REF!</v>
      </c>
      <c r="DH28" s="142" t="e">
        <f t="shared" si="19"/>
        <v>#REF!</v>
      </c>
      <c r="DI28" s="142" t="e">
        <f t="shared" si="20"/>
        <v>#REF!</v>
      </c>
      <c r="DJ28" s="142" t="e">
        <f t="shared" si="21"/>
        <v>#REF!</v>
      </c>
      <c r="DK28" s="142" t="e">
        <f t="shared" si="22"/>
        <v>#REF!</v>
      </c>
      <c r="DL28" s="142" t="e">
        <f t="shared" si="23"/>
        <v>#REF!</v>
      </c>
      <c r="DM28" s="142" t="e">
        <f t="shared" si="24"/>
        <v>#REF!</v>
      </c>
      <c r="DN28" s="142" t="e">
        <f t="shared" si="25"/>
        <v>#REF!</v>
      </c>
      <c r="DO28" s="142" t="e">
        <f t="shared" si="26"/>
        <v>#REF!</v>
      </c>
      <c r="DP28" s="142" t="e">
        <f t="shared" si="27"/>
        <v>#REF!</v>
      </c>
      <c r="DQ28" s="142" t="e">
        <f t="shared" si="28"/>
        <v>#REF!</v>
      </c>
      <c r="DR28" s="142" t="e">
        <f t="shared" si="29"/>
        <v>#REF!</v>
      </c>
      <c r="DS28" s="142" t="e">
        <f t="shared" si="30"/>
        <v>#REF!</v>
      </c>
      <c r="DT28" s="142" t="e">
        <f t="shared" si="31"/>
        <v>#REF!</v>
      </c>
      <c r="DU28" s="142" t="e">
        <f t="shared" si="32"/>
        <v>#REF!</v>
      </c>
      <c r="DV28" s="142" t="e">
        <f t="shared" si="33"/>
        <v>#REF!</v>
      </c>
      <c r="DW28" s="142" t="e">
        <f t="shared" si="34"/>
        <v>#REF!</v>
      </c>
      <c r="DX28" s="142" t="e">
        <f t="shared" si="35"/>
        <v>#REF!</v>
      </c>
      <c r="DY28" s="142" t="e">
        <f t="shared" si="36"/>
        <v>#REF!</v>
      </c>
      <c r="DZ28" s="142" t="e">
        <f t="shared" si="37"/>
        <v>#REF!</v>
      </c>
      <c r="EA28" s="142" t="e">
        <f t="shared" si="38"/>
        <v>#REF!</v>
      </c>
      <c r="EB28" s="142" t="e">
        <f t="shared" si="39"/>
        <v>#REF!</v>
      </c>
      <c r="EC28" s="142" t="e">
        <f t="shared" si="40"/>
        <v>#REF!</v>
      </c>
      <c r="ED28" s="142" t="e">
        <f t="shared" si="41"/>
        <v>#REF!</v>
      </c>
      <c r="EE28" s="142" t="e">
        <f t="shared" si="42"/>
        <v>#REF!</v>
      </c>
      <c r="EF28" s="142" t="e">
        <f t="shared" si="43"/>
        <v>#REF!</v>
      </c>
      <c r="EG28" s="142" t="e">
        <f t="shared" si="44"/>
        <v>#REF!</v>
      </c>
      <c r="EH28" s="142" t="e">
        <f t="shared" si="45"/>
        <v>#REF!</v>
      </c>
      <c r="EI28" s="142" t="e">
        <f t="shared" si="46"/>
        <v>#REF!</v>
      </c>
      <c r="EJ28" s="142" t="e">
        <f t="shared" si="47"/>
        <v>#REF!</v>
      </c>
      <c r="EK28" s="142" t="e">
        <f t="shared" si="48"/>
        <v>#REF!</v>
      </c>
      <c r="EL28" s="142" t="e">
        <f t="shared" si="49"/>
        <v>#REF!</v>
      </c>
      <c r="EM28" s="142" t="e">
        <f t="shared" si="50"/>
        <v>#REF!</v>
      </c>
      <c r="EN28" s="142" t="e">
        <f t="shared" si="51"/>
        <v>#REF!</v>
      </c>
      <c r="EO28" s="142" t="e">
        <f t="shared" si="52"/>
        <v>#REF!</v>
      </c>
      <c r="EP28" s="142" t="e">
        <f t="shared" si="53"/>
        <v>#REF!</v>
      </c>
      <c r="EQ28" s="142" t="e">
        <f t="shared" si="54"/>
        <v>#REF!</v>
      </c>
      <c r="ER28" s="142" t="e">
        <f t="shared" si="55"/>
        <v>#REF!</v>
      </c>
      <c r="ES28" s="142" t="e">
        <f t="shared" si="56"/>
        <v>#REF!</v>
      </c>
      <c r="ET28" s="142" t="e">
        <f t="shared" si="57"/>
        <v>#REF!</v>
      </c>
      <c r="EU28" s="142" t="e">
        <f t="shared" si="58"/>
        <v>#REF!</v>
      </c>
      <c r="EV28" s="142" t="e">
        <f t="shared" si="59"/>
        <v>#REF!</v>
      </c>
    </row>
    <row r="29" spans="1:152" s="16" customFormat="1" ht="38.25" x14ac:dyDescent="0.2">
      <c r="A29" s="444">
        <v>18</v>
      </c>
      <c r="B29" s="444">
        <v>21401</v>
      </c>
      <c r="C29" s="449" t="s">
        <v>162</v>
      </c>
      <c r="D29" s="446"/>
      <c r="E29" s="446"/>
      <c r="F29" s="446" t="s">
        <v>85</v>
      </c>
      <c r="G29" s="443" t="s">
        <v>217</v>
      </c>
      <c r="H29" s="446"/>
      <c r="I29" s="443"/>
      <c r="J29" s="447"/>
      <c r="K29" s="447"/>
      <c r="L29" s="447">
        <f>VLOOKUP(B29,'4 GO-NUM'!$W$13:$AC$77,5,FALSE)+VLOOKUP(B29,'4.1 GO-ESP'!$W$13:$AC$77,5,FALSE)</f>
        <v>0</v>
      </c>
      <c r="M29" s="447"/>
      <c r="N29" s="448">
        <f t="shared" si="0"/>
        <v>0</v>
      </c>
      <c r="O29" s="56"/>
      <c r="P29" s="8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6"/>
      <c r="BO29" s="6"/>
      <c r="BP29" s="6"/>
      <c r="BQ29" s="6"/>
      <c r="BR29" s="6"/>
      <c r="BS29" s="6"/>
      <c r="BT29" s="6"/>
      <c r="BU29" s="6"/>
      <c r="BV29" s="6"/>
      <c r="BW29" s="6"/>
      <c r="CB29" s="15"/>
      <c r="CC29" s="15"/>
      <c r="CD29" s="15"/>
      <c r="CE29" s="2"/>
      <c r="CF29" s="14"/>
      <c r="CH29" s="143"/>
      <c r="CI29" s="143"/>
      <c r="CJ29" s="143"/>
      <c r="CK29" s="143"/>
      <c r="CL29" s="143"/>
      <c r="CM29" s="143"/>
      <c r="CN29" s="143"/>
      <c r="CO29" s="142"/>
      <c r="CP29" s="142"/>
      <c r="CQ29" s="142"/>
      <c r="CR29" s="142"/>
      <c r="CS29" s="142"/>
      <c r="CT29" s="142"/>
      <c r="CU29" s="142"/>
      <c r="CV29" s="142"/>
      <c r="CW29" s="142"/>
      <c r="CX29" s="142"/>
      <c r="CY29" s="142"/>
      <c r="CZ29" s="142"/>
      <c r="DA29" s="142"/>
      <c r="DB29" s="142"/>
      <c r="DC29" s="142"/>
      <c r="DD29" s="142"/>
      <c r="DE29" s="142"/>
      <c r="DF29" s="142"/>
      <c r="DG29" s="142"/>
      <c r="DH29" s="142"/>
      <c r="DI29" s="142"/>
      <c r="DJ29" s="142"/>
      <c r="DK29" s="142"/>
      <c r="DL29" s="142"/>
      <c r="DM29" s="142"/>
      <c r="DN29" s="142"/>
      <c r="DO29" s="142"/>
      <c r="DP29" s="142"/>
      <c r="DQ29" s="142"/>
      <c r="DR29" s="142"/>
      <c r="DS29" s="142"/>
      <c r="DT29" s="142"/>
      <c r="DU29" s="142"/>
      <c r="DV29" s="142"/>
      <c r="DW29" s="142"/>
      <c r="DX29" s="142"/>
      <c r="DY29" s="142"/>
      <c r="DZ29" s="142"/>
      <c r="EA29" s="142"/>
      <c r="EB29" s="142"/>
      <c r="EC29" s="142"/>
      <c r="ED29" s="142"/>
      <c r="EE29" s="142"/>
      <c r="EF29" s="142"/>
      <c r="EG29" s="142"/>
      <c r="EH29" s="142"/>
      <c r="EI29" s="142"/>
      <c r="EJ29" s="142"/>
      <c r="EK29" s="142"/>
      <c r="EL29" s="142"/>
      <c r="EM29" s="142"/>
      <c r="EN29" s="142"/>
      <c r="EO29" s="142"/>
      <c r="EP29" s="142"/>
      <c r="EQ29" s="142"/>
      <c r="ER29" s="142"/>
      <c r="ES29" s="142"/>
      <c r="ET29" s="142"/>
      <c r="EU29" s="142"/>
      <c r="EV29" s="142"/>
    </row>
    <row r="30" spans="1:152" s="16" customFormat="1" ht="15.75" x14ac:dyDescent="0.2">
      <c r="A30" s="369">
        <v>19</v>
      </c>
      <c r="B30" s="369">
        <v>21601</v>
      </c>
      <c r="C30" s="370" t="s">
        <v>29</v>
      </c>
      <c r="D30" s="371"/>
      <c r="E30" s="371"/>
      <c r="F30" s="371" t="s">
        <v>85</v>
      </c>
      <c r="G30" s="378" t="s">
        <v>217</v>
      </c>
      <c r="H30" s="371" t="s">
        <v>85</v>
      </c>
      <c r="I30" s="372" t="s">
        <v>217</v>
      </c>
      <c r="J30" s="373"/>
      <c r="K30" s="373"/>
      <c r="L30" s="373">
        <f>VLOOKUP(B30,'4 GO-NUM'!$W$13:$AC$77,5,FALSE)+VLOOKUP(B30,'4.1 GO-ESP'!$W$13:$AC$77,5,FALSE)</f>
        <v>0</v>
      </c>
      <c r="M30" s="373">
        <f>VLOOKUP(B30,'3.PYP'!$W$14:$AC$23,5,FALSE)+VLOOKUP(B30,'3.PYP'!$W$26:$AC$35,5,FALSE)</f>
        <v>0</v>
      </c>
      <c r="N30" s="374">
        <f t="shared" si="0"/>
        <v>0</v>
      </c>
      <c r="O30" s="56"/>
      <c r="P30" s="8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6"/>
      <c r="BO30" s="6"/>
      <c r="BP30" s="6"/>
      <c r="BQ30" s="6"/>
      <c r="BR30" s="6"/>
      <c r="BS30" s="6"/>
      <c r="BT30" s="6"/>
      <c r="BU30" s="6"/>
      <c r="BV30" s="6"/>
      <c r="BW30" s="6"/>
      <c r="CB30" s="15"/>
      <c r="CC30" s="15"/>
      <c r="CD30" s="15"/>
      <c r="CE30" s="2"/>
      <c r="CF30" s="14"/>
      <c r="CO30" s="142">
        <f>L30</f>
        <v>0</v>
      </c>
      <c r="CP30" s="142">
        <f>M30+CO30</f>
        <v>0</v>
      </c>
      <c r="CQ30" s="142" t="e">
        <f>#REF!+CP30</f>
        <v>#REF!</v>
      </c>
      <c r="CR30" s="142" t="e">
        <f>#REF!+CQ30</f>
        <v>#REF!</v>
      </c>
      <c r="CS30" s="142" t="e">
        <f>#REF!+CR30</f>
        <v>#REF!</v>
      </c>
      <c r="CT30" s="142" t="e">
        <f>#REF!+CS30</f>
        <v>#REF!</v>
      </c>
      <c r="CU30" s="142" t="e">
        <f>#REF!+CT30</f>
        <v>#REF!</v>
      </c>
      <c r="CV30" s="142" t="e">
        <f>#REF!+CU30</f>
        <v>#REF!</v>
      </c>
      <c r="CW30" s="142" t="e">
        <f t="shared" si="8"/>
        <v>#REF!</v>
      </c>
      <c r="CX30" s="142" t="e">
        <f t="shared" si="9"/>
        <v>#REF!</v>
      </c>
      <c r="CY30" s="142" t="e">
        <f>P25+CX30</f>
        <v>#REF!</v>
      </c>
      <c r="CZ30" s="142" t="e">
        <f t="shared" si="11"/>
        <v>#REF!</v>
      </c>
      <c r="DA30" s="142" t="e">
        <f t="shared" si="12"/>
        <v>#REF!</v>
      </c>
      <c r="DB30" s="142" t="e">
        <f t="shared" si="13"/>
        <v>#REF!</v>
      </c>
      <c r="DC30" s="142" t="e">
        <f t="shared" si="14"/>
        <v>#REF!</v>
      </c>
      <c r="DD30" s="142" t="e">
        <f t="shared" si="15"/>
        <v>#REF!</v>
      </c>
      <c r="DE30" s="142" t="e">
        <f t="shared" si="16"/>
        <v>#REF!</v>
      </c>
      <c r="DF30" s="142" t="e">
        <f t="shared" si="17"/>
        <v>#REF!</v>
      </c>
      <c r="DG30" s="142" t="e">
        <f t="shared" si="18"/>
        <v>#REF!</v>
      </c>
      <c r="DH30" s="142" t="e">
        <f t="shared" si="19"/>
        <v>#REF!</v>
      </c>
      <c r="DI30" s="142" t="e">
        <f t="shared" si="20"/>
        <v>#REF!</v>
      </c>
      <c r="DJ30" s="142" t="e">
        <f t="shared" si="21"/>
        <v>#REF!</v>
      </c>
      <c r="DK30" s="142" t="e">
        <f t="shared" si="22"/>
        <v>#REF!</v>
      </c>
      <c r="DL30" s="142" t="e">
        <f t="shared" si="23"/>
        <v>#REF!</v>
      </c>
      <c r="DM30" s="142" t="e">
        <f t="shared" si="24"/>
        <v>#REF!</v>
      </c>
      <c r="DN30" s="142" t="e">
        <f t="shared" si="25"/>
        <v>#REF!</v>
      </c>
      <c r="DO30" s="142" t="e">
        <f t="shared" si="26"/>
        <v>#REF!</v>
      </c>
      <c r="DP30" s="142" t="e">
        <f t="shared" si="27"/>
        <v>#REF!</v>
      </c>
      <c r="DQ30" s="142" t="e">
        <f t="shared" si="28"/>
        <v>#REF!</v>
      </c>
      <c r="DR30" s="142" t="e">
        <f t="shared" si="29"/>
        <v>#REF!</v>
      </c>
      <c r="DS30" s="142" t="e">
        <f t="shared" si="30"/>
        <v>#REF!</v>
      </c>
      <c r="DT30" s="142" t="e">
        <f t="shared" si="31"/>
        <v>#REF!</v>
      </c>
      <c r="DU30" s="142" t="e">
        <f t="shared" si="32"/>
        <v>#REF!</v>
      </c>
      <c r="DV30" s="142" t="e">
        <f t="shared" si="33"/>
        <v>#REF!</v>
      </c>
      <c r="DW30" s="142" t="e">
        <f t="shared" si="34"/>
        <v>#REF!</v>
      </c>
      <c r="DX30" s="142" t="e">
        <f t="shared" si="35"/>
        <v>#REF!</v>
      </c>
      <c r="DY30" s="142" t="e">
        <f t="shared" si="36"/>
        <v>#REF!</v>
      </c>
      <c r="DZ30" s="142" t="e">
        <f t="shared" si="37"/>
        <v>#REF!</v>
      </c>
      <c r="EA30" s="142" t="e">
        <f t="shared" si="38"/>
        <v>#REF!</v>
      </c>
      <c r="EB30" s="142" t="e">
        <f t="shared" si="39"/>
        <v>#REF!</v>
      </c>
      <c r="EC30" s="142" t="e">
        <f t="shared" si="40"/>
        <v>#REF!</v>
      </c>
      <c r="ED30" s="142" t="e">
        <f t="shared" si="41"/>
        <v>#REF!</v>
      </c>
      <c r="EE30" s="142" t="e">
        <f t="shared" si="42"/>
        <v>#REF!</v>
      </c>
      <c r="EF30" s="142" t="e">
        <f t="shared" si="43"/>
        <v>#REF!</v>
      </c>
      <c r="EG30" s="142" t="e">
        <f t="shared" si="44"/>
        <v>#REF!</v>
      </c>
      <c r="EH30" s="142" t="e">
        <f t="shared" si="45"/>
        <v>#REF!</v>
      </c>
      <c r="EI30" s="142" t="e">
        <f t="shared" si="46"/>
        <v>#REF!</v>
      </c>
      <c r="EJ30" s="142" t="e">
        <f t="shared" si="47"/>
        <v>#REF!</v>
      </c>
      <c r="EK30" s="142" t="e">
        <f t="shared" si="48"/>
        <v>#REF!</v>
      </c>
      <c r="EL30" s="142" t="e">
        <f t="shared" si="49"/>
        <v>#REF!</v>
      </c>
      <c r="EM30" s="142" t="e">
        <f t="shared" si="50"/>
        <v>#REF!</v>
      </c>
      <c r="EN30" s="142" t="e">
        <f t="shared" si="51"/>
        <v>#REF!</v>
      </c>
      <c r="EO30" s="142" t="e">
        <f t="shared" si="52"/>
        <v>#REF!</v>
      </c>
      <c r="EP30" s="142" t="e">
        <f t="shared" si="53"/>
        <v>#REF!</v>
      </c>
      <c r="EQ30" s="142" t="e">
        <f t="shared" si="54"/>
        <v>#REF!</v>
      </c>
      <c r="ER30" s="142" t="e">
        <f t="shared" si="55"/>
        <v>#REF!</v>
      </c>
      <c r="ES30" s="142" t="e">
        <f t="shared" si="56"/>
        <v>#REF!</v>
      </c>
      <c r="ET30" s="142" t="e">
        <f t="shared" si="57"/>
        <v>#REF!</v>
      </c>
      <c r="EU30" s="142" t="e">
        <f t="shared" si="58"/>
        <v>#REF!</v>
      </c>
      <c r="EV30" s="142" t="e">
        <f t="shared" si="59"/>
        <v>#REF!</v>
      </c>
    </row>
    <row r="31" spans="1:152" s="16" customFormat="1" ht="38.25" x14ac:dyDescent="0.2">
      <c r="A31" s="444">
        <v>20</v>
      </c>
      <c r="B31" s="444">
        <v>22102</v>
      </c>
      <c r="C31" s="449" t="s">
        <v>208</v>
      </c>
      <c r="D31" s="446"/>
      <c r="E31" s="446"/>
      <c r="F31" s="446" t="s">
        <v>85</v>
      </c>
      <c r="G31" s="443"/>
      <c r="H31" s="446"/>
      <c r="I31" s="443"/>
      <c r="J31" s="447"/>
      <c r="K31" s="447"/>
      <c r="L31" s="447">
        <f>VLOOKUP(B31,'4 GO-NUM'!$W$13:$AC$77,5,FALSE)+VLOOKUP(B31,'4.1 GO-ESP'!$W$13:$AC$77,5,FALSE)</f>
        <v>7948093.4699999997</v>
      </c>
      <c r="M31" s="447"/>
      <c r="N31" s="448">
        <f t="shared" si="0"/>
        <v>7948093.4699999997</v>
      </c>
      <c r="O31" s="56"/>
      <c r="P31" s="8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6"/>
      <c r="BO31" s="6"/>
      <c r="BP31" s="6"/>
      <c r="BQ31" s="6"/>
      <c r="BR31" s="6"/>
      <c r="BS31" s="6"/>
      <c r="BT31" s="6"/>
      <c r="BU31" s="6"/>
      <c r="BV31" s="6"/>
      <c r="BW31" s="6"/>
      <c r="CB31" s="15"/>
      <c r="CC31" s="15"/>
      <c r="CD31" s="15"/>
      <c r="CE31" s="2"/>
      <c r="CF31" s="14"/>
      <c r="CH31" s="143"/>
      <c r="CI31" s="143"/>
      <c r="CJ31" s="143"/>
      <c r="CK31" s="143"/>
      <c r="CL31" s="143"/>
      <c r="CM31" s="143"/>
      <c r="CN31" s="143"/>
      <c r="CO31" s="142">
        <f>L31</f>
        <v>7948093.4699999997</v>
      </c>
      <c r="CP31" s="142">
        <f>M31+CO31</f>
        <v>7948093.4699999997</v>
      </c>
      <c r="CQ31" s="142" t="e">
        <f>#REF!+CP31</f>
        <v>#REF!</v>
      </c>
      <c r="CR31" s="142" t="e">
        <f>#REF!+CQ31</f>
        <v>#REF!</v>
      </c>
      <c r="CS31" s="142" t="e">
        <f>#REF!+CR31</f>
        <v>#REF!</v>
      </c>
      <c r="CT31" s="142" t="e">
        <f>#REF!+CS31</f>
        <v>#REF!</v>
      </c>
      <c r="CU31" s="142" t="e">
        <f>#REF!+CT31</f>
        <v>#REF!</v>
      </c>
      <c r="CV31" s="142" t="e">
        <f>#REF!+CU31</f>
        <v>#REF!</v>
      </c>
      <c r="CW31" s="142" t="e">
        <f t="shared" si="8"/>
        <v>#REF!</v>
      </c>
      <c r="CX31" s="142" t="e">
        <f t="shared" si="9"/>
        <v>#REF!</v>
      </c>
      <c r="CY31" s="142" t="e">
        <f>P26+CX31</f>
        <v>#REF!</v>
      </c>
      <c r="CZ31" s="142" t="e">
        <f t="shared" si="11"/>
        <v>#REF!</v>
      </c>
      <c r="DA31" s="142" t="e">
        <f t="shared" si="12"/>
        <v>#REF!</v>
      </c>
      <c r="DB31" s="142" t="e">
        <f t="shared" si="13"/>
        <v>#REF!</v>
      </c>
      <c r="DC31" s="142" t="e">
        <f t="shared" si="14"/>
        <v>#REF!</v>
      </c>
      <c r="DD31" s="142" t="e">
        <f t="shared" si="15"/>
        <v>#REF!</v>
      </c>
      <c r="DE31" s="142" t="e">
        <f t="shared" si="16"/>
        <v>#REF!</v>
      </c>
      <c r="DF31" s="142" t="e">
        <f t="shared" si="17"/>
        <v>#REF!</v>
      </c>
      <c r="DG31" s="142" t="e">
        <f t="shared" si="18"/>
        <v>#REF!</v>
      </c>
      <c r="DH31" s="142" t="e">
        <f t="shared" si="19"/>
        <v>#REF!</v>
      </c>
      <c r="DI31" s="142" t="e">
        <f t="shared" si="20"/>
        <v>#REF!</v>
      </c>
      <c r="DJ31" s="142" t="e">
        <f t="shared" si="21"/>
        <v>#REF!</v>
      </c>
      <c r="DK31" s="142" t="e">
        <f t="shared" si="22"/>
        <v>#REF!</v>
      </c>
      <c r="DL31" s="142" t="e">
        <f t="shared" si="23"/>
        <v>#REF!</v>
      </c>
      <c r="DM31" s="142" t="e">
        <f t="shared" si="24"/>
        <v>#REF!</v>
      </c>
      <c r="DN31" s="142" t="e">
        <f t="shared" si="25"/>
        <v>#REF!</v>
      </c>
      <c r="DO31" s="142" t="e">
        <f t="shared" si="26"/>
        <v>#REF!</v>
      </c>
      <c r="DP31" s="142" t="e">
        <f t="shared" si="27"/>
        <v>#REF!</v>
      </c>
      <c r="DQ31" s="142" t="e">
        <f t="shared" si="28"/>
        <v>#REF!</v>
      </c>
      <c r="DR31" s="142" t="e">
        <f t="shared" si="29"/>
        <v>#REF!</v>
      </c>
      <c r="DS31" s="142" t="e">
        <f t="shared" si="30"/>
        <v>#REF!</v>
      </c>
      <c r="DT31" s="142" t="e">
        <f t="shared" si="31"/>
        <v>#REF!</v>
      </c>
      <c r="DU31" s="142" t="e">
        <f t="shared" si="32"/>
        <v>#REF!</v>
      </c>
      <c r="DV31" s="142" t="e">
        <f t="shared" si="33"/>
        <v>#REF!</v>
      </c>
      <c r="DW31" s="142" t="e">
        <f t="shared" si="34"/>
        <v>#REF!</v>
      </c>
      <c r="DX31" s="142" t="e">
        <f t="shared" si="35"/>
        <v>#REF!</v>
      </c>
      <c r="DY31" s="142" t="e">
        <f t="shared" si="36"/>
        <v>#REF!</v>
      </c>
      <c r="DZ31" s="142" t="e">
        <f t="shared" si="37"/>
        <v>#REF!</v>
      </c>
      <c r="EA31" s="142" t="e">
        <f t="shared" si="38"/>
        <v>#REF!</v>
      </c>
      <c r="EB31" s="142" t="e">
        <f t="shared" si="39"/>
        <v>#REF!</v>
      </c>
      <c r="EC31" s="142" t="e">
        <f t="shared" si="40"/>
        <v>#REF!</v>
      </c>
      <c r="ED31" s="142" t="e">
        <f t="shared" si="41"/>
        <v>#REF!</v>
      </c>
      <c r="EE31" s="142" t="e">
        <f t="shared" si="42"/>
        <v>#REF!</v>
      </c>
      <c r="EF31" s="142" t="e">
        <f t="shared" si="43"/>
        <v>#REF!</v>
      </c>
      <c r="EG31" s="142" t="e">
        <f t="shared" si="44"/>
        <v>#REF!</v>
      </c>
      <c r="EH31" s="142" t="e">
        <f t="shared" si="45"/>
        <v>#REF!</v>
      </c>
      <c r="EI31" s="142" t="e">
        <f t="shared" si="46"/>
        <v>#REF!</v>
      </c>
      <c r="EJ31" s="142" t="e">
        <f t="shared" si="47"/>
        <v>#REF!</v>
      </c>
      <c r="EK31" s="142" t="e">
        <f t="shared" si="48"/>
        <v>#REF!</v>
      </c>
      <c r="EL31" s="142" t="e">
        <f t="shared" si="49"/>
        <v>#REF!</v>
      </c>
      <c r="EM31" s="142" t="e">
        <f t="shared" si="50"/>
        <v>#REF!</v>
      </c>
      <c r="EN31" s="142" t="e">
        <f t="shared" si="51"/>
        <v>#REF!</v>
      </c>
      <c r="EO31" s="142" t="e">
        <f t="shared" si="52"/>
        <v>#REF!</v>
      </c>
      <c r="EP31" s="142" t="e">
        <f t="shared" si="53"/>
        <v>#REF!</v>
      </c>
      <c r="EQ31" s="142" t="e">
        <f t="shared" si="54"/>
        <v>#REF!</v>
      </c>
      <c r="ER31" s="142" t="e">
        <f t="shared" si="55"/>
        <v>#REF!</v>
      </c>
      <c r="ES31" s="142" t="e">
        <f t="shared" si="56"/>
        <v>#REF!</v>
      </c>
      <c r="ET31" s="142" t="e">
        <f t="shared" si="57"/>
        <v>#REF!</v>
      </c>
      <c r="EU31" s="142" t="e">
        <f t="shared" si="58"/>
        <v>#REF!</v>
      </c>
      <c r="EV31" s="142" t="e">
        <f t="shared" si="59"/>
        <v>#REF!</v>
      </c>
    </row>
    <row r="32" spans="1:152" s="16" customFormat="1" ht="15.75" x14ac:dyDescent="0.2">
      <c r="A32" s="369">
        <v>21</v>
      </c>
      <c r="B32" s="369">
        <v>22301</v>
      </c>
      <c r="C32" s="370" t="s">
        <v>41</v>
      </c>
      <c r="D32" s="371"/>
      <c r="E32" s="371"/>
      <c r="F32" s="371" t="s">
        <v>85</v>
      </c>
      <c r="G32" s="372"/>
      <c r="H32" s="371" t="s">
        <v>85</v>
      </c>
      <c r="I32" s="372" t="s">
        <v>217</v>
      </c>
      <c r="J32" s="373"/>
      <c r="K32" s="373"/>
      <c r="L32" s="373">
        <f>VLOOKUP(B32,'4 GO-NUM'!$W$13:$AC$77,5,FALSE)+VLOOKUP(B32,'4.1 GO-ESP'!$W$13:$AC$77,5,FALSE)</f>
        <v>0</v>
      </c>
      <c r="M32" s="373">
        <f>VLOOKUP(B32,'3.PYP'!$W$14:$AC$23,5,FALSE)+VLOOKUP(B32,'3.PYP'!$W$26:$AC$35,5,FALSE)</f>
        <v>0</v>
      </c>
      <c r="N32" s="374">
        <f t="shared" si="0"/>
        <v>0</v>
      </c>
      <c r="O32" s="56"/>
      <c r="P32" s="8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6"/>
      <c r="BO32" s="6"/>
      <c r="BP32" s="6"/>
      <c r="BQ32" s="6"/>
      <c r="BR32" s="6"/>
      <c r="BS32" s="6"/>
      <c r="BT32" s="6"/>
      <c r="BU32" s="6"/>
      <c r="BV32" s="6"/>
      <c r="BW32" s="6"/>
      <c r="CB32" s="15"/>
      <c r="CC32" s="15"/>
      <c r="CD32" s="15"/>
      <c r="CE32" s="2"/>
      <c r="CF32" s="14"/>
      <c r="CO32" s="142"/>
      <c r="CP32" s="142"/>
      <c r="CQ32" s="142"/>
      <c r="CR32" s="142"/>
      <c r="CS32" s="142"/>
      <c r="CT32" s="142"/>
      <c r="CU32" s="142"/>
      <c r="CV32" s="142"/>
      <c r="CW32" s="142"/>
      <c r="CX32" s="142"/>
      <c r="CY32" s="142"/>
      <c r="CZ32" s="142"/>
      <c r="DA32" s="142"/>
      <c r="DB32" s="142"/>
      <c r="DC32" s="142"/>
      <c r="DD32" s="142"/>
      <c r="DE32" s="142"/>
      <c r="DF32" s="142"/>
      <c r="DG32" s="142"/>
      <c r="DH32" s="142"/>
      <c r="DI32" s="142"/>
      <c r="DJ32" s="142"/>
      <c r="DK32" s="142"/>
      <c r="DL32" s="142"/>
      <c r="DM32" s="142"/>
      <c r="DN32" s="142"/>
      <c r="DO32" s="142"/>
      <c r="DP32" s="142"/>
      <c r="DQ32" s="142"/>
      <c r="DR32" s="142"/>
      <c r="DS32" s="142"/>
      <c r="DT32" s="142"/>
      <c r="DU32" s="142"/>
      <c r="DV32" s="142"/>
      <c r="DW32" s="142"/>
      <c r="DX32" s="142"/>
      <c r="DY32" s="142"/>
      <c r="DZ32" s="142"/>
      <c r="EA32" s="142"/>
      <c r="EB32" s="142"/>
      <c r="EC32" s="142"/>
      <c r="ED32" s="142"/>
      <c r="EE32" s="142"/>
      <c r="EF32" s="142"/>
      <c r="EG32" s="142"/>
      <c r="EH32" s="142"/>
      <c r="EI32" s="142"/>
      <c r="EJ32" s="142"/>
      <c r="EK32" s="142"/>
      <c r="EL32" s="142"/>
      <c r="EM32" s="142"/>
      <c r="EN32" s="142"/>
      <c r="EO32" s="142"/>
      <c r="EP32" s="142"/>
      <c r="EQ32" s="142"/>
      <c r="ER32" s="142"/>
      <c r="ES32" s="142"/>
      <c r="ET32" s="142"/>
      <c r="EU32" s="142"/>
      <c r="EV32" s="142"/>
    </row>
    <row r="33" spans="1:152" s="16" customFormat="1" ht="15.75" x14ac:dyDescent="0.2">
      <c r="A33" s="444">
        <v>22</v>
      </c>
      <c r="B33" s="444">
        <v>24101</v>
      </c>
      <c r="C33" s="449" t="s">
        <v>42</v>
      </c>
      <c r="D33" s="446"/>
      <c r="E33" s="446"/>
      <c r="F33" s="446" t="s">
        <v>85</v>
      </c>
      <c r="G33" s="443"/>
      <c r="H33" s="446"/>
      <c r="I33" s="443"/>
      <c r="J33" s="447"/>
      <c r="K33" s="447"/>
      <c r="L33" s="447">
        <f>VLOOKUP(B33,'4 GO-NUM'!$W$13:$AC$77,5,FALSE)+VLOOKUP(B33,'4.1 GO-ESP'!$W$13:$AC$77,5,FALSE)</f>
        <v>0</v>
      </c>
      <c r="M33" s="447"/>
      <c r="N33" s="448">
        <f t="shared" si="0"/>
        <v>0</v>
      </c>
      <c r="O33" s="56"/>
      <c r="P33" s="8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6"/>
      <c r="BO33" s="6"/>
      <c r="BP33" s="6"/>
      <c r="BQ33" s="6"/>
      <c r="BR33" s="6"/>
      <c r="BS33" s="6"/>
      <c r="BT33" s="6"/>
      <c r="BU33" s="6"/>
      <c r="BV33" s="6"/>
      <c r="BW33" s="6"/>
      <c r="CB33" s="15"/>
      <c r="CC33" s="15"/>
      <c r="CD33" s="15"/>
      <c r="CE33" s="2"/>
      <c r="CF33" s="14"/>
      <c r="CH33" s="143"/>
      <c r="CI33" s="143"/>
      <c r="CJ33" s="143"/>
      <c r="CK33" s="143"/>
      <c r="CL33" s="143"/>
      <c r="CM33" s="143"/>
      <c r="CN33" s="143"/>
      <c r="CO33" s="142">
        <f t="shared" ref="CO33:CO52" si="60">L33</f>
        <v>0</v>
      </c>
      <c r="CP33" s="142">
        <f t="shared" ref="CP33:CP52" si="61">M33+CO33</f>
        <v>0</v>
      </c>
      <c r="CQ33" s="142" t="e">
        <f>#REF!+CP33</f>
        <v>#REF!</v>
      </c>
      <c r="CR33" s="142" t="e">
        <f>#REF!+CQ33</f>
        <v>#REF!</v>
      </c>
      <c r="CS33" s="142" t="e">
        <f>#REF!+CR33</f>
        <v>#REF!</v>
      </c>
      <c r="CT33" s="142" t="e">
        <f>#REF!+CS33</f>
        <v>#REF!</v>
      </c>
      <c r="CU33" s="142" t="e">
        <f>#REF!+CT33</f>
        <v>#REF!</v>
      </c>
      <c r="CV33" s="142" t="e">
        <f>#REF!+CU33</f>
        <v>#REF!</v>
      </c>
      <c r="CW33" s="142" t="e">
        <f t="shared" si="8"/>
        <v>#REF!</v>
      </c>
      <c r="CX33" s="142" t="e">
        <f t="shared" si="9"/>
        <v>#REF!</v>
      </c>
      <c r="CY33" s="142" t="e">
        <f t="shared" ref="CY33:CY52" si="62">P28+CX33</f>
        <v>#REF!</v>
      </c>
      <c r="CZ33" s="142" t="e">
        <f t="shared" si="11"/>
        <v>#REF!</v>
      </c>
      <c r="DA33" s="142" t="e">
        <f t="shared" si="12"/>
        <v>#REF!</v>
      </c>
      <c r="DB33" s="142" t="e">
        <f t="shared" si="13"/>
        <v>#REF!</v>
      </c>
      <c r="DC33" s="142" t="e">
        <f t="shared" si="14"/>
        <v>#REF!</v>
      </c>
      <c r="DD33" s="142" t="e">
        <f t="shared" si="15"/>
        <v>#REF!</v>
      </c>
      <c r="DE33" s="142" t="e">
        <f t="shared" si="16"/>
        <v>#REF!</v>
      </c>
      <c r="DF33" s="142" t="e">
        <f t="shared" si="17"/>
        <v>#REF!</v>
      </c>
      <c r="DG33" s="142" t="e">
        <f t="shared" si="18"/>
        <v>#REF!</v>
      </c>
      <c r="DH33" s="142" t="e">
        <f t="shared" si="19"/>
        <v>#REF!</v>
      </c>
      <c r="DI33" s="142" t="e">
        <f t="shared" si="20"/>
        <v>#REF!</v>
      </c>
      <c r="DJ33" s="142" t="e">
        <f t="shared" si="21"/>
        <v>#REF!</v>
      </c>
      <c r="DK33" s="142" t="e">
        <f t="shared" si="22"/>
        <v>#REF!</v>
      </c>
      <c r="DL33" s="142" t="e">
        <f t="shared" si="23"/>
        <v>#REF!</v>
      </c>
      <c r="DM33" s="142" t="e">
        <f t="shared" si="24"/>
        <v>#REF!</v>
      </c>
      <c r="DN33" s="142" t="e">
        <f t="shared" si="25"/>
        <v>#REF!</v>
      </c>
      <c r="DO33" s="142" t="e">
        <f t="shared" si="26"/>
        <v>#REF!</v>
      </c>
      <c r="DP33" s="142" t="e">
        <f t="shared" si="27"/>
        <v>#REF!</v>
      </c>
      <c r="DQ33" s="142" t="e">
        <f t="shared" si="28"/>
        <v>#REF!</v>
      </c>
      <c r="DR33" s="142" t="e">
        <f t="shared" si="29"/>
        <v>#REF!</v>
      </c>
      <c r="DS33" s="142" t="e">
        <f t="shared" si="30"/>
        <v>#REF!</v>
      </c>
      <c r="DT33" s="142" t="e">
        <f t="shared" si="31"/>
        <v>#REF!</v>
      </c>
      <c r="DU33" s="142" t="e">
        <f t="shared" si="32"/>
        <v>#REF!</v>
      </c>
      <c r="DV33" s="142" t="e">
        <f t="shared" si="33"/>
        <v>#REF!</v>
      </c>
      <c r="DW33" s="142" t="e">
        <f t="shared" si="34"/>
        <v>#REF!</v>
      </c>
      <c r="DX33" s="142" t="e">
        <f t="shared" si="35"/>
        <v>#REF!</v>
      </c>
      <c r="DY33" s="142" t="e">
        <f t="shared" si="36"/>
        <v>#REF!</v>
      </c>
      <c r="DZ33" s="142" t="e">
        <f t="shared" si="37"/>
        <v>#REF!</v>
      </c>
      <c r="EA33" s="142" t="e">
        <f t="shared" si="38"/>
        <v>#REF!</v>
      </c>
      <c r="EB33" s="142" t="e">
        <f t="shared" si="39"/>
        <v>#REF!</v>
      </c>
      <c r="EC33" s="142" t="e">
        <f t="shared" si="40"/>
        <v>#REF!</v>
      </c>
      <c r="ED33" s="142" t="e">
        <f t="shared" si="41"/>
        <v>#REF!</v>
      </c>
      <c r="EE33" s="142" t="e">
        <f t="shared" si="42"/>
        <v>#REF!</v>
      </c>
      <c r="EF33" s="142" t="e">
        <f t="shared" si="43"/>
        <v>#REF!</v>
      </c>
      <c r="EG33" s="142" t="e">
        <f t="shared" si="44"/>
        <v>#REF!</v>
      </c>
      <c r="EH33" s="142" t="e">
        <f t="shared" si="45"/>
        <v>#REF!</v>
      </c>
      <c r="EI33" s="142" t="e">
        <f t="shared" si="46"/>
        <v>#REF!</v>
      </c>
      <c r="EJ33" s="142" t="e">
        <f t="shared" si="47"/>
        <v>#REF!</v>
      </c>
      <c r="EK33" s="142" t="e">
        <f t="shared" si="48"/>
        <v>#REF!</v>
      </c>
      <c r="EL33" s="142" t="e">
        <f t="shared" si="49"/>
        <v>#REF!</v>
      </c>
      <c r="EM33" s="142" t="e">
        <f t="shared" si="50"/>
        <v>#REF!</v>
      </c>
      <c r="EN33" s="142" t="e">
        <f t="shared" si="51"/>
        <v>#REF!</v>
      </c>
      <c r="EO33" s="142" t="e">
        <f t="shared" si="52"/>
        <v>#REF!</v>
      </c>
      <c r="EP33" s="142" t="e">
        <f t="shared" si="53"/>
        <v>#REF!</v>
      </c>
      <c r="EQ33" s="142" t="e">
        <f t="shared" si="54"/>
        <v>#REF!</v>
      </c>
      <c r="ER33" s="142" t="e">
        <f t="shared" si="55"/>
        <v>#REF!</v>
      </c>
      <c r="ES33" s="142" t="e">
        <f t="shared" si="56"/>
        <v>#REF!</v>
      </c>
      <c r="ET33" s="142" t="e">
        <f t="shared" si="57"/>
        <v>#REF!</v>
      </c>
      <c r="EU33" s="142" t="e">
        <f t="shared" si="58"/>
        <v>#REF!</v>
      </c>
      <c r="EV33" s="142" t="e">
        <f t="shared" si="59"/>
        <v>#REF!</v>
      </c>
    </row>
    <row r="34" spans="1:152" s="16" customFormat="1" ht="15.75" x14ac:dyDescent="0.2">
      <c r="A34" s="369">
        <v>23</v>
      </c>
      <c r="B34" s="369">
        <v>24201</v>
      </c>
      <c r="C34" s="370" t="s">
        <v>43</v>
      </c>
      <c r="D34" s="371"/>
      <c r="E34" s="371"/>
      <c r="F34" s="371" t="s">
        <v>85</v>
      </c>
      <c r="G34" s="372"/>
      <c r="H34" s="371"/>
      <c r="I34" s="372"/>
      <c r="J34" s="373"/>
      <c r="K34" s="373"/>
      <c r="L34" s="373">
        <f>VLOOKUP(B34,'4 GO-NUM'!$W$13:$AC$77,5,FALSE)+VLOOKUP(B34,'4.1 GO-ESP'!$W$13:$AC$77,5,FALSE)</f>
        <v>0</v>
      </c>
      <c r="M34" s="373"/>
      <c r="N34" s="374">
        <f t="shared" si="0"/>
        <v>0</v>
      </c>
      <c r="O34" s="56"/>
      <c r="P34" s="8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6"/>
      <c r="BO34" s="6"/>
      <c r="BP34" s="6"/>
      <c r="BQ34" s="6"/>
      <c r="BR34" s="6"/>
      <c r="BS34" s="6"/>
      <c r="BT34" s="6"/>
      <c r="BU34" s="6"/>
      <c r="BV34" s="6"/>
      <c r="BW34" s="6"/>
      <c r="CB34" s="15"/>
      <c r="CC34" s="15"/>
      <c r="CD34" s="15"/>
      <c r="CE34" s="2"/>
      <c r="CF34" s="14"/>
      <c r="CO34" s="142">
        <f t="shared" si="60"/>
        <v>0</v>
      </c>
      <c r="CP34" s="142">
        <f t="shared" si="61"/>
        <v>0</v>
      </c>
      <c r="CQ34" s="142" t="e">
        <f>#REF!+CP34</f>
        <v>#REF!</v>
      </c>
      <c r="CR34" s="142" t="e">
        <f>#REF!+CQ34</f>
        <v>#REF!</v>
      </c>
      <c r="CS34" s="142" t="e">
        <f>#REF!+CR34</f>
        <v>#REF!</v>
      </c>
      <c r="CT34" s="142" t="e">
        <f>#REF!+CS34</f>
        <v>#REF!</v>
      </c>
      <c r="CU34" s="142" t="e">
        <f>#REF!+CT34</f>
        <v>#REF!</v>
      </c>
      <c r="CV34" s="142" t="e">
        <f>#REF!+CU34</f>
        <v>#REF!</v>
      </c>
      <c r="CW34" s="142" t="e">
        <f t="shared" si="8"/>
        <v>#REF!</v>
      </c>
      <c r="CX34" s="142" t="e">
        <f t="shared" si="9"/>
        <v>#REF!</v>
      </c>
      <c r="CY34" s="142" t="e">
        <f t="shared" si="62"/>
        <v>#REF!</v>
      </c>
      <c r="CZ34" s="142" t="e">
        <f t="shared" si="11"/>
        <v>#REF!</v>
      </c>
      <c r="DA34" s="142" t="e">
        <f t="shared" si="12"/>
        <v>#REF!</v>
      </c>
      <c r="DB34" s="142" t="e">
        <f t="shared" si="13"/>
        <v>#REF!</v>
      </c>
      <c r="DC34" s="142" t="e">
        <f t="shared" si="14"/>
        <v>#REF!</v>
      </c>
      <c r="DD34" s="142" t="e">
        <f t="shared" si="15"/>
        <v>#REF!</v>
      </c>
      <c r="DE34" s="142" t="e">
        <f t="shared" si="16"/>
        <v>#REF!</v>
      </c>
      <c r="DF34" s="142" t="e">
        <f t="shared" si="17"/>
        <v>#REF!</v>
      </c>
      <c r="DG34" s="142" t="e">
        <f t="shared" si="18"/>
        <v>#REF!</v>
      </c>
      <c r="DH34" s="142" t="e">
        <f t="shared" si="19"/>
        <v>#REF!</v>
      </c>
      <c r="DI34" s="142" t="e">
        <f t="shared" si="20"/>
        <v>#REF!</v>
      </c>
      <c r="DJ34" s="142" t="e">
        <f t="shared" si="21"/>
        <v>#REF!</v>
      </c>
      <c r="DK34" s="142" t="e">
        <f t="shared" si="22"/>
        <v>#REF!</v>
      </c>
      <c r="DL34" s="142" t="e">
        <f t="shared" si="23"/>
        <v>#REF!</v>
      </c>
      <c r="DM34" s="142" t="e">
        <f t="shared" si="24"/>
        <v>#REF!</v>
      </c>
      <c r="DN34" s="142" t="e">
        <f t="shared" si="25"/>
        <v>#REF!</v>
      </c>
      <c r="DO34" s="142" t="e">
        <f t="shared" si="26"/>
        <v>#REF!</v>
      </c>
      <c r="DP34" s="142" t="e">
        <f t="shared" si="27"/>
        <v>#REF!</v>
      </c>
      <c r="DQ34" s="142" t="e">
        <f t="shared" si="28"/>
        <v>#REF!</v>
      </c>
      <c r="DR34" s="142" t="e">
        <f t="shared" si="29"/>
        <v>#REF!</v>
      </c>
      <c r="DS34" s="142" t="e">
        <f t="shared" si="30"/>
        <v>#REF!</v>
      </c>
      <c r="DT34" s="142" t="e">
        <f t="shared" si="31"/>
        <v>#REF!</v>
      </c>
      <c r="DU34" s="142" t="e">
        <f t="shared" si="32"/>
        <v>#REF!</v>
      </c>
      <c r="DV34" s="142" t="e">
        <f t="shared" si="33"/>
        <v>#REF!</v>
      </c>
      <c r="DW34" s="142" t="e">
        <f t="shared" si="34"/>
        <v>#REF!</v>
      </c>
      <c r="DX34" s="142" t="e">
        <f t="shared" si="35"/>
        <v>#REF!</v>
      </c>
      <c r="DY34" s="142" t="e">
        <f t="shared" si="36"/>
        <v>#REF!</v>
      </c>
      <c r="DZ34" s="142" t="e">
        <f t="shared" si="37"/>
        <v>#REF!</v>
      </c>
      <c r="EA34" s="142" t="e">
        <f t="shared" si="38"/>
        <v>#REF!</v>
      </c>
      <c r="EB34" s="142" t="e">
        <f t="shared" si="39"/>
        <v>#REF!</v>
      </c>
      <c r="EC34" s="142" t="e">
        <f t="shared" si="40"/>
        <v>#REF!</v>
      </c>
      <c r="ED34" s="142" t="e">
        <f t="shared" si="41"/>
        <v>#REF!</v>
      </c>
      <c r="EE34" s="142" t="e">
        <f t="shared" si="42"/>
        <v>#REF!</v>
      </c>
      <c r="EF34" s="142" t="e">
        <f t="shared" si="43"/>
        <v>#REF!</v>
      </c>
      <c r="EG34" s="142" t="e">
        <f t="shared" si="44"/>
        <v>#REF!</v>
      </c>
      <c r="EH34" s="142" t="e">
        <f t="shared" si="45"/>
        <v>#REF!</v>
      </c>
      <c r="EI34" s="142" t="e">
        <f t="shared" si="46"/>
        <v>#REF!</v>
      </c>
      <c r="EJ34" s="142" t="e">
        <f t="shared" si="47"/>
        <v>#REF!</v>
      </c>
      <c r="EK34" s="142" t="e">
        <f t="shared" si="48"/>
        <v>#REF!</v>
      </c>
      <c r="EL34" s="142" t="e">
        <f t="shared" si="49"/>
        <v>#REF!</v>
      </c>
      <c r="EM34" s="142" t="e">
        <f t="shared" si="50"/>
        <v>#REF!</v>
      </c>
      <c r="EN34" s="142" t="e">
        <f t="shared" si="51"/>
        <v>#REF!</v>
      </c>
      <c r="EO34" s="142" t="e">
        <f t="shared" si="52"/>
        <v>#REF!</v>
      </c>
      <c r="EP34" s="142" t="e">
        <f t="shared" si="53"/>
        <v>#REF!</v>
      </c>
      <c r="EQ34" s="142" t="e">
        <f t="shared" si="54"/>
        <v>#REF!</v>
      </c>
      <c r="ER34" s="142" t="e">
        <f t="shared" si="55"/>
        <v>#REF!</v>
      </c>
      <c r="ES34" s="142" t="e">
        <f t="shared" si="56"/>
        <v>#REF!</v>
      </c>
      <c r="ET34" s="142" t="e">
        <f t="shared" si="57"/>
        <v>#REF!</v>
      </c>
      <c r="EU34" s="142" t="e">
        <f t="shared" si="58"/>
        <v>#REF!</v>
      </c>
      <c r="EV34" s="142" t="e">
        <f t="shared" si="59"/>
        <v>#REF!</v>
      </c>
    </row>
    <row r="35" spans="1:152" s="16" customFormat="1" ht="15.75" x14ac:dyDescent="0.2">
      <c r="A35" s="444">
        <v>24</v>
      </c>
      <c r="B35" s="444">
        <v>24301</v>
      </c>
      <c r="C35" s="449" t="s">
        <v>44</v>
      </c>
      <c r="D35" s="446"/>
      <c r="E35" s="446"/>
      <c r="F35" s="446" t="s">
        <v>85</v>
      </c>
      <c r="G35" s="443"/>
      <c r="H35" s="446"/>
      <c r="I35" s="443"/>
      <c r="J35" s="447"/>
      <c r="K35" s="447"/>
      <c r="L35" s="447">
        <f>VLOOKUP(B35,'4 GO-NUM'!$W$13:$AC$77,5,FALSE)+VLOOKUP(B35,'4.1 GO-ESP'!$W$13:$AC$77,5,FALSE)</f>
        <v>0</v>
      </c>
      <c r="M35" s="447"/>
      <c r="N35" s="448">
        <f t="shared" si="0"/>
        <v>0</v>
      </c>
      <c r="O35" s="56"/>
      <c r="P35" s="8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6"/>
      <c r="BO35" s="6"/>
      <c r="BP35" s="6"/>
      <c r="BQ35" s="6"/>
      <c r="BR35" s="6"/>
      <c r="BS35" s="6"/>
      <c r="BT35" s="6"/>
      <c r="BU35" s="6"/>
      <c r="BV35" s="6"/>
      <c r="BW35" s="6"/>
      <c r="CB35" s="15"/>
      <c r="CC35" s="15"/>
      <c r="CD35" s="15"/>
      <c r="CE35" s="2"/>
      <c r="CF35" s="14"/>
      <c r="CH35" s="143"/>
      <c r="CI35" s="143"/>
      <c r="CJ35" s="143"/>
      <c r="CK35" s="143"/>
      <c r="CL35" s="143"/>
      <c r="CM35" s="143"/>
      <c r="CN35" s="143"/>
      <c r="CO35" s="142">
        <f t="shared" si="60"/>
        <v>0</v>
      </c>
      <c r="CP35" s="142">
        <f t="shared" si="61"/>
        <v>0</v>
      </c>
      <c r="CQ35" s="142" t="e">
        <f>#REF!+CP35</f>
        <v>#REF!</v>
      </c>
      <c r="CR35" s="142" t="e">
        <f>#REF!+CQ35</f>
        <v>#REF!</v>
      </c>
      <c r="CS35" s="142" t="e">
        <f>#REF!+CR35</f>
        <v>#REF!</v>
      </c>
      <c r="CT35" s="142" t="e">
        <f>#REF!+CS35</f>
        <v>#REF!</v>
      </c>
      <c r="CU35" s="142" t="e">
        <f>#REF!+CT35</f>
        <v>#REF!</v>
      </c>
      <c r="CV35" s="142" t="e">
        <f>#REF!+CU35</f>
        <v>#REF!</v>
      </c>
      <c r="CW35" s="142" t="e">
        <f t="shared" si="8"/>
        <v>#REF!</v>
      </c>
      <c r="CX35" s="142" t="e">
        <f t="shared" si="9"/>
        <v>#REF!</v>
      </c>
      <c r="CY35" s="142" t="e">
        <f t="shared" si="62"/>
        <v>#REF!</v>
      </c>
      <c r="CZ35" s="142" t="e">
        <f t="shared" si="11"/>
        <v>#REF!</v>
      </c>
      <c r="DA35" s="142" t="e">
        <f t="shared" si="12"/>
        <v>#REF!</v>
      </c>
      <c r="DB35" s="142" t="e">
        <f t="shared" si="13"/>
        <v>#REF!</v>
      </c>
      <c r="DC35" s="142" t="e">
        <f t="shared" si="14"/>
        <v>#REF!</v>
      </c>
      <c r="DD35" s="142" t="e">
        <f t="shared" si="15"/>
        <v>#REF!</v>
      </c>
      <c r="DE35" s="142" t="e">
        <f t="shared" si="16"/>
        <v>#REF!</v>
      </c>
      <c r="DF35" s="142" t="e">
        <f t="shared" si="17"/>
        <v>#REF!</v>
      </c>
      <c r="DG35" s="142" t="e">
        <f t="shared" si="18"/>
        <v>#REF!</v>
      </c>
      <c r="DH35" s="142" t="e">
        <f t="shared" si="19"/>
        <v>#REF!</v>
      </c>
      <c r="DI35" s="142" t="e">
        <f t="shared" si="20"/>
        <v>#REF!</v>
      </c>
      <c r="DJ35" s="142" t="e">
        <f t="shared" si="21"/>
        <v>#REF!</v>
      </c>
      <c r="DK35" s="142" t="e">
        <f t="shared" si="22"/>
        <v>#REF!</v>
      </c>
      <c r="DL35" s="142" t="e">
        <f t="shared" si="23"/>
        <v>#REF!</v>
      </c>
      <c r="DM35" s="142" t="e">
        <f t="shared" si="24"/>
        <v>#REF!</v>
      </c>
      <c r="DN35" s="142" t="e">
        <f t="shared" si="25"/>
        <v>#REF!</v>
      </c>
      <c r="DO35" s="142" t="e">
        <f t="shared" si="26"/>
        <v>#REF!</v>
      </c>
      <c r="DP35" s="142" t="e">
        <f t="shared" si="27"/>
        <v>#REF!</v>
      </c>
      <c r="DQ35" s="142" t="e">
        <f t="shared" si="28"/>
        <v>#REF!</v>
      </c>
      <c r="DR35" s="142" t="e">
        <f t="shared" si="29"/>
        <v>#REF!</v>
      </c>
      <c r="DS35" s="142" t="e">
        <f t="shared" si="30"/>
        <v>#REF!</v>
      </c>
      <c r="DT35" s="142" t="e">
        <f t="shared" si="31"/>
        <v>#REF!</v>
      </c>
      <c r="DU35" s="142" t="e">
        <f t="shared" si="32"/>
        <v>#REF!</v>
      </c>
      <c r="DV35" s="142" t="e">
        <f t="shared" si="33"/>
        <v>#REF!</v>
      </c>
      <c r="DW35" s="142" t="e">
        <f t="shared" si="34"/>
        <v>#REF!</v>
      </c>
      <c r="DX35" s="142" t="e">
        <f t="shared" si="35"/>
        <v>#REF!</v>
      </c>
      <c r="DY35" s="142" t="e">
        <f t="shared" si="36"/>
        <v>#REF!</v>
      </c>
      <c r="DZ35" s="142" t="e">
        <f t="shared" si="37"/>
        <v>#REF!</v>
      </c>
      <c r="EA35" s="142" t="e">
        <f t="shared" si="38"/>
        <v>#REF!</v>
      </c>
      <c r="EB35" s="142" t="e">
        <f t="shared" si="39"/>
        <v>#REF!</v>
      </c>
      <c r="EC35" s="142" t="e">
        <f t="shared" si="40"/>
        <v>#REF!</v>
      </c>
      <c r="ED35" s="142" t="e">
        <f t="shared" si="41"/>
        <v>#REF!</v>
      </c>
      <c r="EE35" s="142" t="e">
        <f t="shared" si="42"/>
        <v>#REF!</v>
      </c>
      <c r="EF35" s="142" t="e">
        <f t="shared" si="43"/>
        <v>#REF!</v>
      </c>
      <c r="EG35" s="142" t="e">
        <f t="shared" si="44"/>
        <v>#REF!</v>
      </c>
      <c r="EH35" s="142" t="e">
        <f t="shared" si="45"/>
        <v>#REF!</v>
      </c>
      <c r="EI35" s="142" t="e">
        <f t="shared" si="46"/>
        <v>#REF!</v>
      </c>
      <c r="EJ35" s="142" t="e">
        <f t="shared" si="47"/>
        <v>#REF!</v>
      </c>
      <c r="EK35" s="142" t="e">
        <f t="shared" si="48"/>
        <v>#REF!</v>
      </c>
      <c r="EL35" s="142" t="e">
        <f t="shared" si="49"/>
        <v>#REF!</v>
      </c>
      <c r="EM35" s="142" t="e">
        <f t="shared" si="50"/>
        <v>#REF!</v>
      </c>
      <c r="EN35" s="142" t="e">
        <f t="shared" si="51"/>
        <v>#REF!</v>
      </c>
      <c r="EO35" s="142" t="e">
        <f t="shared" si="52"/>
        <v>#REF!</v>
      </c>
      <c r="EP35" s="142" t="e">
        <f t="shared" si="53"/>
        <v>#REF!</v>
      </c>
      <c r="EQ35" s="142" t="e">
        <f t="shared" si="54"/>
        <v>#REF!</v>
      </c>
      <c r="ER35" s="142" t="e">
        <f t="shared" si="55"/>
        <v>#REF!</v>
      </c>
      <c r="ES35" s="142" t="e">
        <f t="shared" si="56"/>
        <v>#REF!</v>
      </c>
      <c r="ET35" s="142" t="e">
        <f t="shared" si="57"/>
        <v>#REF!</v>
      </c>
      <c r="EU35" s="142" t="e">
        <f t="shared" si="58"/>
        <v>#REF!</v>
      </c>
      <c r="EV35" s="142" t="e">
        <f t="shared" si="59"/>
        <v>#REF!</v>
      </c>
    </row>
    <row r="36" spans="1:152" s="16" customFormat="1" ht="15.75" x14ac:dyDescent="0.2">
      <c r="A36" s="369">
        <v>25</v>
      </c>
      <c r="B36" s="369">
        <v>24401</v>
      </c>
      <c r="C36" s="370" t="s">
        <v>45</v>
      </c>
      <c r="D36" s="371"/>
      <c r="E36" s="371"/>
      <c r="F36" s="371" t="s">
        <v>85</v>
      </c>
      <c r="G36" s="372"/>
      <c r="H36" s="371"/>
      <c r="I36" s="372"/>
      <c r="J36" s="373"/>
      <c r="K36" s="373"/>
      <c r="L36" s="373">
        <f>VLOOKUP(B36,'4 GO-NUM'!$W$13:$AC$77,5,FALSE)+VLOOKUP(B36,'4.1 GO-ESP'!$W$13:$AC$77,5,FALSE)</f>
        <v>0</v>
      </c>
      <c r="M36" s="373"/>
      <c r="N36" s="374">
        <f t="shared" si="0"/>
        <v>0</v>
      </c>
      <c r="O36" s="56"/>
      <c r="P36" s="8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6"/>
      <c r="BO36" s="6"/>
      <c r="BP36" s="6"/>
      <c r="BQ36" s="6"/>
      <c r="BR36" s="6"/>
      <c r="BS36" s="6"/>
      <c r="BT36" s="6"/>
      <c r="BU36" s="6"/>
      <c r="BV36" s="6"/>
      <c r="BW36" s="6"/>
      <c r="CB36" s="15"/>
      <c r="CC36" s="15"/>
      <c r="CD36" s="15"/>
      <c r="CE36" s="2"/>
      <c r="CF36" s="14"/>
      <c r="CO36" s="142">
        <f t="shared" si="60"/>
        <v>0</v>
      </c>
      <c r="CP36" s="142">
        <f t="shared" si="61"/>
        <v>0</v>
      </c>
      <c r="CQ36" s="142" t="e">
        <f>#REF!+CP36</f>
        <v>#REF!</v>
      </c>
      <c r="CR36" s="142" t="e">
        <f>#REF!+CQ36</f>
        <v>#REF!</v>
      </c>
      <c r="CS36" s="142" t="e">
        <f>#REF!+CR36</f>
        <v>#REF!</v>
      </c>
      <c r="CT36" s="142" t="e">
        <f>#REF!+CS36</f>
        <v>#REF!</v>
      </c>
      <c r="CU36" s="142" t="e">
        <f>#REF!+CT36</f>
        <v>#REF!</v>
      </c>
      <c r="CV36" s="142" t="e">
        <f>#REF!+CU36</f>
        <v>#REF!</v>
      </c>
      <c r="CW36" s="142" t="e">
        <f t="shared" si="8"/>
        <v>#REF!</v>
      </c>
      <c r="CX36" s="142" t="e">
        <f t="shared" si="9"/>
        <v>#REF!</v>
      </c>
      <c r="CY36" s="142" t="e">
        <f t="shared" si="62"/>
        <v>#REF!</v>
      </c>
      <c r="CZ36" s="142" t="e">
        <f t="shared" si="11"/>
        <v>#REF!</v>
      </c>
      <c r="DA36" s="142" t="e">
        <f t="shared" si="12"/>
        <v>#REF!</v>
      </c>
      <c r="DB36" s="142" t="e">
        <f t="shared" si="13"/>
        <v>#REF!</v>
      </c>
      <c r="DC36" s="142" t="e">
        <f t="shared" si="14"/>
        <v>#REF!</v>
      </c>
      <c r="DD36" s="142" t="e">
        <f t="shared" si="15"/>
        <v>#REF!</v>
      </c>
      <c r="DE36" s="142" t="e">
        <f t="shared" si="16"/>
        <v>#REF!</v>
      </c>
      <c r="DF36" s="142" t="e">
        <f t="shared" si="17"/>
        <v>#REF!</v>
      </c>
      <c r="DG36" s="142" t="e">
        <f t="shared" si="18"/>
        <v>#REF!</v>
      </c>
      <c r="DH36" s="142" t="e">
        <f t="shared" si="19"/>
        <v>#REF!</v>
      </c>
      <c r="DI36" s="142" t="e">
        <f t="shared" si="20"/>
        <v>#REF!</v>
      </c>
      <c r="DJ36" s="142" t="e">
        <f t="shared" si="21"/>
        <v>#REF!</v>
      </c>
      <c r="DK36" s="142" t="e">
        <f t="shared" si="22"/>
        <v>#REF!</v>
      </c>
      <c r="DL36" s="142" t="e">
        <f t="shared" si="23"/>
        <v>#REF!</v>
      </c>
      <c r="DM36" s="142" t="e">
        <f t="shared" si="24"/>
        <v>#REF!</v>
      </c>
      <c r="DN36" s="142" t="e">
        <f t="shared" si="25"/>
        <v>#REF!</v>
      </c>
      <c r="DO36" s="142" t="e">
        <f t="shared" si="26"/>
        <v>#REF!</v>
      </c>
      <c r="DP36" s="142" t="e">
        <f t="shared" si="27"/>
        <v>#REF!</v>
      </c>
      <c r="DQ36" s="142" t="e">
        <f t="shared" si="28"/>
        <v>#REF!</v>
      </c>
      <c r="DR36" s="142" t="e">
        <f t="shared" si="29"/>
        <v>#REF!</v>
      </c>
      <c r="DS36" s="142" t="e">
        <f t="shared" si="30"/>
        <v>#REF!</v>
      </c>
      <c r="DT36" s="142" t="e">
        <f t="shared" si="31"/>
        <v>#REF!</v>
      </c>
      <c r="DU36" s="142" t="e">
        <f t="shared" si="32"/>
        <v>#REF!</v>
      </c>
      <c r="DV36" s="142" t="e">
        <f t="shared" si="33"/>
        <v>#REF!</v>
      </c>
      <c r="DW36" s="142" t="e">
        <f t="shared" si="34"/>
        <v>#REF!</v>
      </c>
      <c r="DX36" s="142" t="e">
        <f t="shared" si="35"/>
        <v>#REF!</v>
      </c>
      <c r="DY36" s="142" t="e">
        <f t="shared" si="36"/>
        <v>#REF!</v>
      </c>
      <c r="DZ36" s="142" t="e">
        <f t="shared" si="37"/>
        <v>#REF!</v>
      </c>
      <c r="EA36" s="142" t="e">
        <f t="shared" si="38"/>
        <v>#REF!</v>
      </c>
      <c r="EB36" s="142" t="e">
        <f t="shared" si="39"/>
        <v>#REF!</v>
      </c>
      <c r="EC36" s="142" t="e">
        <f t="shared" si="40"/>
        <v>#REF!</v>
      </c>
      <c r="ED36" s="142" t="e">
        <f t="shared" si="41"/>
        <v>#REF!</v>
      </c>
      <c r="EE36" s="142" t="e">
        <f t="shared" si="42"/>
        <v>#REF!</v>
      </c>
      <c r="EF36" s="142" t="e">
        <f t="shared" si="43"/>
        <v>#REF!</v>
      </c>
      <c r="EG36" s="142" t="e">
        <f t="shared" si="44"/>
        <v>#REF!</v>
      </c>
      <c r="EH36" s="142" t="e">
        <f t="shared" si="45"/>
        <v>#REF!</v>
      </c>
      <c r="EI36" s="142" t="e">
        <f t="shared" si="46"/>
        <v>#REF!</v>
      </c>
      <c r="EJ36" s="142" t="e">
        <f t="shared" si="47"/>
        <v>#REF!</v>
      </c>
      <c r="EK36" s="142" t="e">
        <f t="shared" si="48"/>
        <v>#REF!</v>
      </c>
      <c r="EL36" s="142" t="e">
        <f t="shared" si="49"/>
        <v>#REF!</v>
      </c>
      <c r="EM36" s="142" t="e">
        <f t="shared" si="50"/>
        <v>#REF!</v>
      </c>
      <c r="EN36" s="142" t="e">
        <f t="shared" si="51"/>
        <v>#REF!</v>
      </c>
      <c r="EO36" s="142" t="e">
        <f t="shared" si="52"/>
        <v>#REF!</v>
      </c>
      <c r="EP36" s="142" t="e">
        <f t="shared" si="53"/>
        <v>#REF!</v>
      </c>
      <c r="EQ36" s="142" t="e">
        <f t="shared" si="54"/>
        <v>#REF!</v>
      </c>
      <c r="ER36" s="142" t="e">
        <f t="shared" si="55"/>
        <v>#REF!</v>
      </c>
      <c r="ES36" s="142" t="e">
        <f t="shared" si="56"/>
        <v>#REF!</v>
      </c>
      <c r="ET36" s="142" t="e">
        <f t="shared" si="57"/>
        <v>#REF!</v>
      </c>
      <c r="EU36" s="142" t="e">
        <f t="shared" si="58"/>
        <v>#REF!</v>
      </c>
      <c r="EV36" s="142" t="e">
        <f t="shared" si="59"/>
        <v>#REF!</v>
      </c>
    </row>
    <row r="37" spans="1:152" s="16" customFormat="1" ht="15.75" x14ac:dyDescent="0.2">
      <c r="A37" s="444">
        <v>26</v>
      </c>
      <c r="B37" s="444">
        <v>24501</v>
      </c>
      <c r="C37" s="449" t="s">
        <v>46</v>
      </c>
      <c r="D37" s="446"/>
      <c r="E37" s="446"/>
      <c r="F37" s="446" t="s">
        <v>85</v>
      </c>
      <c r="G37" s="443"/>
      <c r="H37" s="446"/>
      <c r="I37" s="443"/>
      <c r="J37" s="447"/>
      <c r="K37" s="447"/>
      <c r="L37" s="447">
        <f>VLOOKUP(B37,'4 GO-NUM'!$W$13:$AC$77,5,FALSE)+VLOOKUP(B37,'4.1 GO-ESP'!$W$13:$AC$77,5,FALSE)</f>
        <v>0</v>
      </c>
      <c r="M37" s="447"/>
      <c r="N37" s="448">
        <f t="shared" si="0"/>
        <v>0</v>
      </c>
      <c r="O37" s="56"/>
      <c r="P37" s="8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6"/>
      <c r="BO37" s="6"/>
      <c r="BP37" s="6"/>
      <c r="BQ37" s="6"/>
      <c r="BR37" s="6"/>
      <c r="BS37" s="6"/>
      <c r="BT37" s="6"/>
      <c r="BU37" s="6"/>
      <c r="BV37" s="6"/>
      <c r="BW37" s="6"/>
      <c r="CB37" s="15"/>
      <c r="CC37" s="15"/>
      <c r="CD37" s="15"/>
      <c r="CE37" s="2"/>
      <c r="CF37" s="14"/>
      <c r="CH37" s="143"/>
      <c r="CI37" s="143"/>
      <c r="CJ37" s="143"/>
      <c r="CK37" s="143"/>
      <c r="CL37" s="143"/>
      <c r="CM37" s="143"/>
      <c r="CN37" s="143"/>
      <c r="CO37" s="142">
        <f t="shared" si="60"/>
        <v>0</v>
      </c>
      <c r="CP37" s="142">
        <f t="shared" si="61"/>
        <v>0</v>
      </c>
      <c r="CQ37" s="142" t="e">
        <f>#REF!+CP37</f>
        <v>#REF!</v>
      </c>
      <c r="CR37" s="142" t="e">
        <f>#REF!+CQ37</f>
        <v>#REF!</v>
      </c>
      <c r="CS37" s="142" t="e">
        <f>#REF!+CR37</f>
        <v>#REF!</v>
      </c>
      <c r="CT37" s="142" t="e">
        <f>#REF!+CS37</f>
        <v>#REF!</v>
      </c>
      <c r="CU37" s="142" t="e">
        <f>#REF!+CT37</f>
        <v>#REF!</v>
      </c>
      <c r="CV37" s="142" t="e">
        <f>#REF!+CU37</f>
        <v>#REF!</v>
      </c>
      <c r="CW37" s="142" t="e">
        <f t="shared" si="8"/>
        <v>#REF!</v>
      </c>
      <c r="CX37" s="142" t="e">
        <f t="shared" si="9"/>
        <v>#REF!</v>
      </c>
      <c r="CY37" s="142" t="e">
        <f t="shared" si="62"/>
        <v>#REF!</v>
      </c>
      <c r="CZ37" s="142" t="e">
        <f t="shared" si="11"/>
        <v>#REF!</v>
      </c>
      <c r="DA37" s="142" t="e">
        <f t="shared" si="12"/>
        <v>#REF!</v>
      </c>
      <c r="DB37" s="142" t="e">
        <f t="shared" si="13"/>
        <v>#REF!</v>
      </c>
      <c r="DC37" s="142" t="e">
        <f t="shared" si="14"/>
        <v>#REF!</v>
      </c>
      <c r="DD37" s="142" t="e">
        <f t="shared" si="15"/>
        <v>#REF!</v>
      </c>
      <c r="DE37" s="142" t="e">
        <f t="shared" si="16"/>
        <v>#REF!</v>
      </c>
      <c r="DF37" s="142" t="e">
        <f t="shared" si="17"/>
        <v>#REF!</v>
      </c>
      <c r="DG37" s="142" t="e">
        <f t="shared" si="18"/>
        <v>#REF!</v>
      </c>
      <c r="DH37" s="142" t="e">
        <f t="shared" si="19"/>
        <v>#REF!</v>
      </c>
      <c r="DI37" s="142" t="e">
        <f t="shared" si="20"/>
        <v>#REF!</v>
      </c>
      <c r="DJ37" s="142" t="e">
        <f t="shared" si="21"/>
        <v>#REF!</v>
      </c>
      <c r="DK37" s="142" t="e">
        <f t="shared" si="22"/>
        <v>#REF!</v>
      </c>
      <c r="DL37" s="142" t="e">
        <f t="shared" si="23"/>
        <v>#REF!</v>
      </c>
      <c r="DM37" s="142" t="e">
        <f t="shared" si="24"/>
        <v>#REF!</v>
      </c>
      <c r="DN37" s="142" t="e">
        <f t="shared" si="25"/>
        <v>#REF!</v>
      </c>
      <c r="DO37" s="142" t="e">
        <f t="shared" si="26"/>
        <v>#REF!</v>
      </c>
      <c r="DP37" s="142" t="e">
        <f t="shared" si="27"/>
        <v>#REF!</v>
      </c>
      <c r="DQ37" s="142" t="e">
        <f t="shared" si="28"/>
        <v>#REF!</v>
      </c>
      <c r="DR37" s="142" t="e">
        <f t="shared" si="29"/>
        <v>#REF!</v>
      </c>
      <c r="DS37" s="142" t="e">
        <f t="shared" si="30"/>
        <v>#REF!</v>
      </c>
      <c r="DT37" s="142" t="e">
        <f t="shared" si="31"/>
        <v>#REF!</v>
      </c>
      <c r="DU37" s="142" t="e">
        <f t="shared" si="32"/>
        <v>#REF!</v>
      </c>
      <c r="DV37" s="142" t="e">
        <f t="shared" si="33"/>
        <v>#REF!</v>
      </c>
      <c r="DW37" s="142" t="e">
        <f t="shared" si="34"/>
        <v>#REF!</v>
      </c>
      <c r="DX37" s="142" t="e">
        <f t="shared" si="35"/>
        <v>#REF!</v>
      </c>
      <c r="DY37" s="142" t="e">
        <f t="shared" si="36"/>
        <v>#REF!</v>
      </c>
      <c r="DZ37" s="142" t="e">
        <f t="shared" si="37"/>
        <v>#REF!</v>
      </c>
      <c r="EA37" s="142" t="e">
        <f t="shared" si="38"/>
        <v>#REF!</v>
      </c>
      <c r="EB37" s="142" t="e">
        <f t="shared" si="39"/>
        <v>#REF!</v>
      </c>
      <c r="EC37" s="142" t="e">
        <f t="shared" si="40"/>
        <v>#REF!</v>
      </c>
      <c r="ED37" s="142" t="e">
        <f t="shared" si="41"/>
        <v>#REF!</v>
      </c>
      <c r="EE37" s="142" t="e">
        <f t="shared" si="42"/>
        <v>#REF!</v>
      </c>
      <c r="EF37" s="142" t="e">
        <f t="shared" si="43"/>
        <v>#REF!</v>
      </c>
      <c r="EG37" s="142" t="e">
        <f t="shared" si="44"/>
        <v>#REF!</v>
      </c>
      <c r="EH37" s="142" t="e">
        <f t="shared" si="45"/>
        <v>#REF!</v>
      </c>
      <c r="EI37" s="142" t="e">
        <f t="shared" si="46"/>
        <v>#REF!</v>
      </c>
      <c r="EJ37" s="142" t="e">
        <f t="shared" si="47"/>
        <v>#REF!</v>
      </c>
      <c r="EK37" s="142" t="e">
        <f t="shared" si="48"/>
        <v>#REF!</v>
      </c>
      <c r="EL37" s="142" t="e">
        <f t="shared" si="49"/>
        <v>#REF!</v>
      </c>
      <c r="EM37" s="142" t="e">
        <f t="shared" si="50"/>
        <v>#REF!</v>
      </c>
      <c r="EN37" s="142" t="e">
        <f t="shared" si="51"/>
        <v>#REF!</v>
      </c>
      <c r="EO37" s="142" t="e">
        <f t="shared" si="52"/>
        <v>#REF!</v>
      </c>
      <c r="EP37" s="142" t="e">
        <f t="shared" si="53"/>
        <v>#REF!</v>
      </c>
      <c r="EQ37" s="142" t="e">
        <f t="shared" si="54"/>
        <v>#REF!</v>
      </c>
      <c r="ER37" s="142" t="e">
        <f t="shared" si="55"/>
        <v>#REF!</v>
      </c>
      <c r="ES37" s="142" t="e">
        <f t="shared" si="56"/>
        <v>#REF!</v>
      </c>
      <c r="ET37" s="142" t="e">
        <f t="shared" si="57"/>
        <v>#REF!</v>
      </c>
      <c r="EU37" s="142" t="e">
        <f t="shared" si="58"/>
        <v>#REF!</v>
      </c>
      <c r="EV37" s="142" t="e">
        <f t="shared" si="59"/>
        <v>#REF!</v>
      </c>
    </row>
    <row r="38" spans="1:152" s="16" customFormat="1" ht="15.75" x14ac:dyDescent="0.2">
      <c r="A38" s="369">
        <v>27</v>
      </c>
      <c r="B38" s="369">
        <v>24601</v>
      </c>
      <c r="C38" s="370" t="s">
        <v>47</v>
      </c>
      <c r="D38" s="371"/>
      <c r="E38" s="371"/>
      <c r="F38" s="371" t="s">
        <v>85</v>
      </c>
      <c r="G38" s="372"/>
      <c r="H38" s="371"/>
      <c r="I38" s="372"/>
      <c r="J38" s="373"/>
      <c r="K38" s="373"/>
      <c r="L38" s="373">
        <f>VLOOKUP(B38,'4 GO-NUM'!$W$13:$AC$77,5,FALSE)+VLOOKUP(B38,'4.1 GO-ESP'!$W$13:$AC$77,5,FALSE)</f>
        <v>0</v>
      </c>
      <c r="M38" s="373"/>
      <c r="N38" s="374">
        <f t="shared" si="0"/>
        <v>0</v>
      </c>
      <c r="O38" s="56"/>
      <c r="P38" s="8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6"/>
      <c r="BO38" s="6"/>
      <c r="BP38" s="6"/>
      <c r="BQ38" s="6"/>
      <c r="BR38" s="6"/>
      <c r="BS38" s="6"/>
      <c r="BT38" s="6"/>
      <c r="BU38" s="6"/>
      <c r="BV38" s="6"/>
      <c r="BW38" s="6"/>
      <c r="CB38" s="15"/>
      <c r="CC38" s="15"/>
      <c r="CD38" s="15"/>
      <c r="CE38" s="2"/>
      <c r="CF38" s="14"/>
      <c r="CO38" s="142">
        <f t="shared" si="60"/>
        <v>0</v>
      </c>
      <c r="CP38" s="142">
        <f t="shared" si="61"/>
        <v>0</v>
      </c>
      <c r="CQ38" s="142" t="e">
        <f>#REF!+CP38</f>
        <v>#REF!</v>
      </c>
      <c r="CR38" s="142" t="e">
        <f>#REF!+CQ38</f>
        <v>#REF!</v>
      </c>
      <c r="CS38" s="142" t="e">
        <f>#REF!+CR38</f>
        <v>#REF!</v>
      </c>
      <c r="CT38" s="142" t="e">
        <f>#REF!+CS38</f>
        <v>#REF!</v>
      </c>
      <c r="CU38" s="142" t="e">
        <f>#REF!+CT38</f>
        <v>#REF!</v>
      </c>
      <c r="CV38" s="142" t="e">
        <f>#REF!+CU38</f>
        <v>#REF!</v>
      </c>
      <c r="CW38" s="142" t="e">
        <f t="shared" si="8"/>
        <v>#REF!</v>
      </c>
      <c r="CX38" s="142" t="e">
        <f t="shared" si="9"/>
        <v>#REF!</v>
      </c>
      <c r="CY38" s="142" t="e">
        <f t="shared" si="62"/>
        <v>#REF!</v>
      </c>
      <c r="CZ38" s="142" t="e">
        <f t="shared" si="11"/>
        <v>#REF!</v>
      </c>
      <c r="DA38" s="142" t="e">
        <f t="shared" si="12"/>
        <v>#REF!</v>
      </c>
      <c r="DB38" s="142" t="e">
        <f t="shared" si="13"/>
        <v>#REF!</v>
      </c>
      <c r="DC38" s="142" t="e">
        <f t="shared" si="14"/>
        <v>#REF!</v>
      </c>
      <c r="DD38" s="142" t="e">
        <f t="shared" si="15"/>
        <v>#REF!</v>
      </c>
      <c r="DE38" s="142" t="e">
        <f t="shared" si="16"/>
        <v>#REF!</v>
      </c>
      <c r="DF38" s="142" t="e">
        <f t="shared" si="17"/>
        <v>#REF!</v>
      </c>
      <c r="DG38" s="142" t="e">
        <f t="shared" si="18"/>
        <v>#REF!</v>
      </c>
      <c r="DH38" s="142" t="e">
        <f t="shared" si="19"/>
        <v>#REF!</v>
      </c>
      <c r="DI38" s="142" t="e">
        <f t="shared" si="20"/>
        <v>#REF!</v>
      </c>
      <c r="DJ38" s="142" t="e">
        <f t="shared" si="21"/>
        <v>#REF!</v>
      </c>
      <c r="DK38" s="142" t="e">
        <f t="shared" si="22"/>
        <v>#REF!</v>
      </c>
      <c r="DL38" s="142" t="e">
        <f t="shared" si="23"/>
        <v>#REF!</v>
      </c>
      <c r="DM38" s="142" t="e">
        <f t="shared" si="24"/>
        <v>#REF!</v>
      </c>
      <c r="DN38" s="142" t="e">
        <f t="shared" si="25"/>
        <v>#REF!</v>
      </c>
      <c r="DO38" s="142" t="e">
        <f t="shared" si="26"/>
        <v>#REF!</v>
      </c>
      <c r="DP38" s="142" t="e">
        <f t="shared" si="27"/>
        <v>#REF!</v>
      </c>
      <c r="DQ38" s="142" t="e">
        <f t="shared" si="28"/>
        <v>#REF!</v>
      </c>
      <c r="DR38" s="142" t="e">
        <f t="shared" si="29"/>
        <v>#REF!</v>
      </c>
      <c r="DS38" s="142" t="e">
        <f t="shared" si="30"/>
        <v>#REF!</v>
      </c>
      <c r="DT38" s="142" t="e">
        <f t="shared" si="31"/>
        <v>#REF!</v>
      </c>
      <c r="DU38" s="142" t="e">
        <f t="shared" si="32"/>
        <v>#REF!</v>
      </c>
      <c r="DV38" s="142" t="e">
        <f t="shared" si="33"/>
        <v>#REF!</v>
      </c>
      <c r="DW38" s="142" t="e">
        <f t="shared" si="34"/>
        <v>#REF!</v>
      </c>
      <c r="DX38" s="142" t="e">
        <f t="shared" si="35"/>
        <v>#REF!</v>
      </c>
      <c r="DY38" s="142" t="e">
        <f t="shared" si="36"/>
        <v>#REF!</v>
      </c>
      <c r="DZ38" s="142" t="e">
        <f t="shared" si="37"/>
        <v>#REF!</v>
      </c>
      <c r="EA38" s="142" t="e">
        <f t="shared" si="38"/>
        <v>#REF!</v>
      </c>
      <c r="EB38" s="142" t="e">
        <f t="shared" si="39"/>
        <v>#REF!</v>
      </c>
      <c r="EC38" s="142" t="e">
        <f t="shared" si="40"/>
        <v>#REF!</v>
      </c>
      <c r="ED38" s="142" t="e">
        <f t="shared" si="41"/>
        <v>#REF!</v>
      </c>
      <c r="EE38" s="142" t="e">
        <f t="shared" si="42"/>
        <v>#REF!</v>
      </c>
      <c r="EF38" s="142" t="e">
        <f t="shared" si="43"/>
        <v>#REF!</v>
      </c>
      <c r="EG38" s="142" t="e">
        <f t="shared" si="44"/>
        <v>#REF!</v>
      </c>
      <c r="EH38" s="142" t="e">
        <f t="shared" si="45"/>
        <v>#REF!</v>
      </c>
      <c r="EI38" s="142" t="e">
        <f t="shared" si="46"/>
        <v>#REF!</v>
      </c>
      <c r="EJ38" s="142" t="e">
        <f t="shared" si="47"/>
        <v>#REF!</v>
      </c>
      <c r="EK38" s="142" t="e">
        <f t="shared" si="48"/>
        <v>#REF!</v>
      </c>
      <c r="EL38" s="142" t="e">
        <f t="shared" si="49"/>
        <v>#REF!</v>
      </c>
      <c r="EM38" s="142" t="e">
        <f t="shared" si="50"/>
        <v>#REF!</v>
      </c>
      <c r="EN38" s="142" t="e">
        <f t="shared" si="51"/>
        <v>#REF!</v>
      </c>
      <c r="EO38" s="142" t="e">
        <f t="shared" si="52"/>
        <v>#REF!</v>
      </c>
      <c r="EP38" s="142" t="e">
        <f t="shared" si="53"/>
        <v>#REF!</v>
      </c>
      <c r="EQ38" s="142" t="e">
        <f t="shared" si="54"/>
        <v>#REF!</v>
      </c>
      <c r="ER38" s="142" t="e">
        <f t="shared" si="55"/>
        <v>#REF!</v>
      </c>
      <c r="ES38" s="142" t="e">
        <f t="shared" si="56"/>
        <v>#REF!</v>
      </c>
      <c r="ET38" s="142" t="e">
        <f t="shared" si="57"/>
        <v>#REF!</v>
      </c>
      <c r="EU38" s="142" t="e">
        <f t="shared" si="58"/>
        <v>#REF!</v>
      </c>
      <c r="EV38" s="142" t="e">
        <f t="shared" si="59"/>
        <v>#REF!</v>
      </c>
    </row>
    <row r="39" spans="1:152" s="16" customFormat="1" ht="15.75" x14ac:dyDescent="0.2">
      <c r="A39" s="444">
        <v>28</v>
      </c>
      <c r="B39" s="444">
        <v>24701</v>
      </c>
      <c r="C39" s="449" t="s">
        <v>48</v>
      </c>
      <c r="D39" s="446"/>
      <c r="E39" s="446"/>
      <c r="F39" s="446" t="s">
        <v>85</v>
      </c>
      <c r="G39" s="443"/>
      <c r="H39" s="446"/>
      <c r="I39" s="443"/>
      <c r="J39" s="447"/>
      <c r="K39" s="447"/>
      <c r="L39" s="447">
        <f>VLOOKUP(B39,'4 GO-NUM'!$W$13:$AC$77,5,FALSE)+VLOOKUP(B39,'4.1 GO-ESP'!$W$13:$AC$77,5,FALSE)</f>
        <v>0</v>
      </c>
      <c r="M39" s="447"/>
      <c r="N39" s="448">
        <f t="shared" si="0"/>
        <v>0</v>
      </c>
      <c r="O39" s="56"/>
      <c r="P39" s="8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6"/>
      <c r="BO39" s="6"/>
      <c r="BP39" s="6"/>
      <c r="BQ39" s="6"/>
      <c r="BR39" s="6"/>
      <c r="BS39" s="6"/>
      <c r="BT39" s="6"/>
      <c r="BU39" s="6"/>
      <c r="BV39" s="6"/>
      <c r="BW39" s="6"/>
      <c r="CB39" s="15"/>
      <c r="CC39" s="15"/>
      <c r="CD39" s="15"/>
      <c r="CE39" s="2"/>
      <c r="CF39" s="14"/>
      <c r="CH39" s="143"/>
      <c r="CI39" s="143"/>
      <c r="CJ39" s="143"/>
      <c r="CK39" s="143"/>
      <c r="CL39" s="143"/>
      <c r="CM39" s="143"/>
      <c r="CN39" s="143"/>
      <c r="CO39" s="142">
        <f t="shared" si="60"/>
        <v>0</v>
      </c>
      <c r="CP39" s="142">
        <f t="shared" si="61"/>
        <v>0</v>
      </c>
      <c r="CQ39" s="142" t="e">
        <f>#REF!+CP39</f>
        <v>#REF!</v>
      </c>
      <c r="CR39" s="142" t="e">
        <f>#REF!+CQ39</f>
        <v>#REF!</v>
      </c>
      <c r="CS39" s="142" t="e">
        <f>#REF!+CR39</f>
        <v>#REF!</v>
      </c>
      <c r="CT39" s="142" t="e">
        <f>#REF!+CS39</f>
        <v>#REF!</v>
      </c>
      <c r="CU39" s="142" t="e">
        <f>#REF!+CT39</f>
        <v>#REF!</v>
      </c>
      <c r="CV39" s="142" t="e">
        <f>#REF!+CU39</f>
        <v>#REF!</v>
      </c>
      <c r="CW39" s="142" t="e">
        <f t="shared" si="8"/>
        <v>#REF!</v>
      </c>
      <c r="CX39" s="142" t="e">
        <f t="shared" si="9"/>
        <v>#REF!</v>
      </c>
      <c r="CY39" s="142" t="e">
        <f t="shared" si="62"/>
        <v>#REF!</v>
      </c>
      <c r="CZ39" s="142" t="e">
        <f t="shared" si="11"/>
        <v>#REF!</v>
      </c>
      <c r="DA39" s="142" t="e">
        <f t="shared" si="12"/>
        <v>#REF!</v>
      </c>
      <c r="DB39" s="142" t="e">
        <f t="shared" si="13"/>
        <v>#REF!</v>
      </c>
      <c r="DC39" s="142" t="e">
        <f t="shared" si="14"/>
        <v>#REF!</v>
      </c>
      <c r="DD39" s="142" t="e">
        <f t="shared" si="15"/>
        <v>#REF!</v>
      </c>
      <c r="DE39" s="142" t="e">
        <f t="shared" si="16"/>
        <v>#REF!</v>
      </c>
      <c r="DF39" s="142" t="e">
        <f t="shared" si="17"/>
        <v>#REF!</v>
      </c>
      <c r="DG39" s="142" t="e">
        <f t="shared" si="18"/>
        <v>#REF!</v>
      </c>
      <c r="DH39" s="142" t="e">
        <f t="shared" si="19"/>
        <v>#REF!</v>
      </c>
      <c r="DI39" s="142" t="e">
        <f t="shared" si="20"/>
        <v>#REF!</v>
      </c>
      <c r="DJ39" s="142" t="e">
        <f t="shared" si="21"/>
        <v>#REF!</v>
      </c>
      <c r="DK39" s="142" t="e">
        <f t="shared" si="22"/>
        <v>#REF!</v>
      </c>
      <c r="DL39" s="142" t="e">
        <f t="shared" si="23"/>
        <v>#REF!</v>
      </c>
      <c r="DM39" s="142" t="e">
        <f t="shared" si="24"/>
        <v>#REF!</v>
      </c>
      <c r="DN39" s="142" t="e">
        <f t="shared" si="25"/>
        <v>#REF!</v>
      </c>
      <c r="DO39" s="142" t="e">
        <f t="shared" si="26"/>
        <v>#REF!</v>
      </c>
      <c r="DP39" s="142" t="e">
        <f t="shared" si="27"/>
        <v>#REF!</v>
      </c>
      <c r="DQ39" s="142" t="e">
        <f t="shared" si="28"/>
        <v>#REF!</v>
      </c>
      <c r="DR39" s="142" t="e">
        <f t="shared" si="29"/>
        <v>#REF!</v>
      </c>
      <c r="DS39" s="142" t="e">
        <f t="shared" si="30"/>
        <v>#REF!</v>
      </c>
      <c r="DT39" s="142" t="e">
        <f t="shared" si="31"/>
        <v>#REF!</v>
      </c>
      <c r="DU39" s="142" t="e">
        <f t="shared" si="32"/>
        <v>#REF!</v>
      </c>
      <c r="DV39" s="142" t="e">
        <f t="shared" si="33"/>
        <v>#REF!</v>
      </c>
      <c r="DW39" s="142" t="e">
        <f t="shared" si="34"/>
        <v>#REF!</v>
      </c>
      <c r="DX39" s="142" t="e">
        <f t="shared" si="35"/>
        <v>#REF!</v>
      </c>
      <c r="DY39" s="142" t="e">
        <f t="shared" si="36"/>
        <v>#REF!</v>
      </c>
      <c r="DZ39" s="142" t="e">
        <f t="shared" si="37"/>
        <v>#REF!</v>
      </c>
      <c r="EA39" s="142" t="e">
        <f t="shared" si="38"/>
        <v>#REF!</v>
      </c>
      <c r="EB39" s="142" t="e">
        <f t="shared" si="39"/>
        <v>#REF!</v>
      </c>
      <c r="EC39" s="142" t="e">
        <f t="shared" si="40"/>
        <v>#REF!</v>
      </c>
      <c r="ED39" s="142" t="e">
        <f t="shared" si="41"/>
        <v>#REF!</v>
      </c>
      <c r="EE39" s="142" t="e">
        <f t="shared" si="42"/>
        <v>#REF!</v>
      </c>
      <c r="EF39" s="142" t="e">
        <f t="shared" si="43"/>
        <v>#REF!</v>
      </c>
      <c r="EG39" s="142" t="e">
        <f t="shared" si="44"/>
        <v>#REF!</v>
      </c>
      <c r="EH39" s="142" t="e">
        <f t="shared" si="45"/>
        <v>#REF!</v>
      </c>
      <c r="EI39" s="142" t="e">
        <f t="shared" si="46"/>
        <v>#REF!</v>
      </c>
      <c r="EJ39" s="142" t="e">
        <f t="shared" si="47"/>
        <v>#REF!</v>
      </c>
      <c r="EK39" s="142" t="e">
        <f t="shared" si="48"/>
        <v>#REF!</v>
      </c>
      <c r="EL39" s="142" t="e">
        <f t="shared" si="49"/>
        <v>#REF!</v>
      </c>
      <c r="EM39" s="142" t="e">
        <f t="shared" si="50"/>
        <v>#REF!</v>
      </c>
      <c r="EN39" s="142" t="e">
        <f t="shared" si="51"/>
        <v>#REF!</v>
      </c>
      <c r="EO39" s="142" t="e">
        <f t="shared" si="52"/>
        <v>#REF!</v>
      </c>
      <c r="EP39" s="142" t="e">
        <f t="shared" si="53"/>
        <v>#REF!</v>
      </c>
      <c r="EQ39" s="142" t="e">
        <f t="shared" si="54"/>
        <v>#REF!</v>
      </c>
      <c r="ER39" s="142" t="e">
        <f t="shared" si="55"/>
        <v>#REF!</v>
      </c>
      <c r="ES39" s="142" t="e">
        <f t="shared" si="56"/>
        <v>#REF!</v>
      </c>
      <c r="ET39" s="142" t="e">
        <f t="shared" si="57"/>
        <v>#REF!</v>
      </c>
      <c r="EU39" s="142" t="e">
        <f t="shared" si="58"/>
        <v>#REF!</v>
      </c>
      <c r="EV39" s="142" t="e">
        <f t="shared" si="59"/>
        <v>#REF!</v>
      </c>
    </row>
    <row r="40" spans="1:152" s="16" customFormat="1" ht="15.75" x14ac:dyDescent="0.2">
      <c r="A40" s="369">
        <v>29</v>
      </c>
      <c r="B40" s="369">
        <v>24801</v>
      </c>
      <c r="C40" s="370" t="s">
        <v>49</v>
      </c>
      <c r="D40" s="371"/>
      <c r="E40" s="371"/>
      <c r="F40" s="371" t="s">
        <v>85</v>
      </c>
      <c r="G40" s="372"/>
      <c r="H40" s="371"/>
      <c r="I40" s="372"/>
      <c r="J40" s="373"/>
      <c r="K40" s="373"/>
      <c r="L40" s="373">
        <f>VLOOKUP(B40,'4 GO-NUM'!$W$13:$AC$77,5,FALSE)+VLOOKUP(B40,'4.1 GO-ESP'!$W$13:$AC$77,5,FALSE)</f>
        <v>0</v>
      </c>
      <c r="M40" s="373"/>
      <c r="N40" s="374">
        <f t="shared" si="0"/>
        <v>0</v>
      </c>
      <c r="O40" s="56"/>
      <c r="P40" s="8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6"/>
      <c r="BO40" s="6"/>
      <c r="BP40" s="6"/>
      <c r="BQ40" s="6"/>
      <c r="BR40" s="6"/>
      <c r="BS40" s="6"/>
      <c r="BT40" s="6"/>
      <c r="BU40" s="6"/>
      <c r="BV40" s="6"/>
      <c r="BW40" s="6"/>
      <c r="CB40" s="15"/>
      <c r="CC40" s="15"/>
      <c r="CD40" s="15"/>
      <c r="CE40" s="2"/>
      <c r="CF40" s="14"/>
      <c r="CO40" s="142">
        <f t="shared" si="60"/>
        <v>0</v>
      </c>
      <c r="CP40" s="142">
        <f t="shared" si="61"/>
        <v>0</v>
      </c>
      <c r="CQ40" s="142" t="e">
        <f>#REF!+CP40</f>
        <v>#REF!</v>
      </c>
      <c r="CR40" s="142" t="e">
        <f>#REF!+CQ40</f>
        <v>#REF!</v>
      </c>
      <c r="CS40" s="142" t="e">
        <f>#REF!+CR40</f>
        <v>#REF!</v>
      </c>
      <c r="CT40" s="142" t="e">
        <f>#REF!+CS40</f>
        <v>#REF!</v>
      </c>
      <c r="CU40" s="142" t="e">
        <f>#REF!+CT40</f>
        <v>#REF!</v>
      </c>
      <c r="CV40" s="142" t="e">
        <f>#REF!+CU40</f>
        <v>#REF!</v>
      </c>
      <c r="CW40" s="142" t="e">
        <f t="shared" si="8"/>
        <v>#REF!</v>
      </c>
      <c r="CX40" s="142" t="e">
        <f t="shared" si="9"/>
        <v>#REF!</v>
      </c>
      <c r="CY40" s="142" t="e">
        <f t="shared" si="62"/>
        <v>#REF!</v>
      </c>
      <c r="CZ40" s="142" t="e">
        <f t="shared" si="11"/>
        <v>#REF!</v>
      </c>
      <c r="DA40" s="142" t="e">
        <f t="shared" si="12"/>
        <v>#REF!</v>
      </c>
      <c r="DB40" s="142" t="e">
        <f t="shared" si="13"/>
        <v>#REF!</v>
      </c>
      <c r="DC40" s="142" t="e">
        <f t="shared" si="14"/>
        <v>#REF!</v>
      </c>
      <c r="DD40" s="142" t="e">
        <f t="shared" si="15"/>
        <v>#REF!</v>
      </c>
      <c r="DE40" s="142" t="e">
        <f t="shared" si="16"/>
        <v>#REF!</v>
      </c>
      <c r="DF40" s="142" t="e">
        <f t="shared" si="17"/>
        <v>#REF!</v>
      </c>
      <c r="DG40" s="142" t="e">
        <f t="shared" si="18"/>
        <v>#REF!</v>
      </c>
      <c r="DH40" s="142" t="e">
        <f t="shared" si="19"/>
        <v>#REF!</v>
      </c>
      <c r="DI40" s="142" t="e">
        <f t="shared" si="20"/>
        <v>#REF!</v>
      </c>
      <c r="DJ40" s="142" t="e">
        <f t="shared" si="21"/>
        <v>#REF!</v>
      </c>
      <c r="DK40" s="142" t="e">
        <f t="shared" si="22"/>
        <v>#REF!</v>
      </c>
      <c r="DL40" s="142" t="e">
        <f t="shared" si="23"/>
        <v>#REF!</v>
      </c>
      <c r="DM40" s="142" t="e">
        <f t="shared" si="24"/>
        <v>#REF!</v>
      </c>
      <c r="DN40" s="142" t="e">
        <f t="shared" si="25"/>
        <v>#REF!</v>
      </c>
      <c r="DO40" s="142" t="e">
        <f t="shared" si="26"/>
        <v>#REF!</v>
      </c>
      <c r="DP40" s="142" t="e">
        <f t="shared" si="27"/>
        <v>#REF!</v>
      </c>
      <c r="DQ40" s="142" t="e">
        <f t="shared" si="28"/>
        <v>#REF!</v>
      </c>
      <c r="DR40" s="142" t="e">
        <f t="shared" si="29"/>
        <v>#REF!</v>
      </c>
      <c r="DS40" s="142" t="e">
        <f t="shared" si="30"/>
        <v>#REF!</v>
      </c>
      <c r="DT40" s="142" t="e">
        <f t="shared" si="31"/>
        <v>#REF!</v>
      </c>
      <c r="DU40" s="142" t="e">
        <f t="shared" si="32"/>
        <v>#REF!</v>
      </c>
      <c r="DV40" s="142" t="e">
        <f t="shared" si="33"/>
        <v>#REF!</v>
      </c>
      <c r="DW40" s="142" t="e">
        <f t="shared" si="34"/>
        <v>#REF!</v>
      </c>
      <c r="DX40" s="142" t="e">
        <f t="shared" si="35"/>
        <v>#REF!</v>
      </c>
      <c r="DY40" s="142" t="e">
        <f t="shared" si="36"/>
        <v>#REF!</v>
      </c>
      <c r="DZ40" s="142" t="e">
        <f t="shared" si="37"/>
        <v>#REF!</v>
      </c>
      <c r="EA40" s="142" t="e">
        <f t="shared" si="38"/>
        <v>#REF!</v>
      </c>
      <c r="EB40" s="142" t="e">
        <f t="shared" si="39"/>
        <v>#REF!</v>
      </c>
      <c r="EC40" s="142" t="e">
        <f t="shared" si="40"/>
        <v>#REF!</v>
      </c>
      <c r="ED40" s="142" t="e">
        <f t="shared" si="41"/>
        <v>#REF!</v>
      </c>
      <c r="EE40" s="142" t="e">
        <f t="shared" si="42"/>
        <v>#REF!</v>
      </c>
      <c r="EF40" s="142" t="e">
        <f t="shared" si="43"/>
        <v>#REF!</v>
      </c>
      <c r="EG40" s="142" t="e">
        <f t="shared" si="44"/>
        <v>#REF!</v>
      </c>
      <c r="EH40" s="142" t="e">
        <f t="shared" si="45"/>
        <v>#REF!</v>
      </c>
      <c r="EI40" s="142" t="e">
        <f t="shared" si="46"/>
        <v>#REF!</v>
      </c>
      <c r="EJ40" s="142" t="e">
        <f t="shared" si="47"/>
        <v>#REF!</v>
      </c>
      <c r="EK40" s="142" t="e">
        <f t="shared" si="48"/>
        <v>#REF!</v>
      </c>
      <c r="EL40" s="142" t="e">
        <f t="shared" si="49"/>
        <v>#REF!</v>
      </c>
      <c r="EM40" s="142" t="e">
        <f t="shared" si="50"/>
        <v>#REF!</v>
      </c>
      <c r="EN40" s="142" t="e">
        <f t="shared" si="51"/>
        <v>#REF!</v>
      </c>
      <c r="EO40" s="142" t="e">
        <f t="shared" si="52"/>
        <v>#REF!</v>
      </c>
      <c r="EP40" s="142" t="e">
        <f t="shared" si="53"/>
        <v>#REF!</v>
      </c>
      <c r="EQ40" s="142" t="e">
        <f t="shared" si="54"/>
        <v>#REF!</v>
      </c>
      <c r="ER40" s="142" t="e">
        <f t="shared" si="55"/>
        <v>#REF!</v>
      </c>
      <c r="ES40" s="142" t="e">
        <f t="shared" si="56"/>
        <v>#REF!</v>
      </c>
      <c r="ET40" s="142" t="e">
        <f t="shared" si="57"/>
        <v>#REF!</v>
      </c>
      <c r="EU40" s="142" t="e">
        <f t="shared" si="58"/>
        <v>#REF!</v>
      </c>
      <c r="EV40" s="142" t="e">
        <f t="shared" si="59"/>
        <v>#REF!</v>
      </c>
    </row>
    <row r="41" spans="1:152" s="16" customFormat="1" ht="25.5" x14ac:dyDescent="0.2">
      <c r="A41" s="444">
        <v>30</v>
      </c>
      <c r="B41" s="444">
        <v>24901</v>
      </c>
      <c r="C41" s="449" t="s">
        <v>50</v>
      </c>
      <c r="D41" s="446"/>
      <c r="E41" s="446"/>
      <c r="F41" s="446" t="s">
        <v>85</v>
      </c>
      <c r="G41" s="443"/>
      <c r="H41" s="446"/>
      <c r="I41" s="443"/>
      <c r="J41" s="447"/>
      <c r="K41" s="447"/>
      <c r="L41" s="447">
        <f>VLOOKUP(B41,'4 GO-NUM'!$W$13:$AC$77,5,FALSE)+VLOOKUP(B41,'4.1 GO-ESP'!$W$13:$AC$77,5,FALSE)</f>
        <v>0</v>
      </c>
      <c r="M41" s="447"/>
      <c r="N41" s="448">
        <f t="shared" si="0"/>
        <v>0</v>
      </c>
      <c r="O41" s="56"/>
      <c r="P41" s="8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6"/>
      <c r="BO41" s="6"/>
      <c r="BP41" s="6"/>
      <c r="BQ41" s="6"/>
      <c r="BR41" s="6"/>
      <c r="BS41" s="6"/>
      <c r="BT41" s="6"/>
      <c r="BU41" s="6"/>
      <c r="BV41" s="6"/>
      <c r="BW41" s="6"/>
      <c r="CB41" s="15"/>
      <c r="CC41" s="15"/>
      <c r="CD41" s="15"/>
      <c r="CE41" s="2"/>
      <c r="CF41" s="14"/>
      <c r="CH41" s="143"/>
      <c r="CI41" s="143"/>
      <c r="CJ41" s="143"/>
      <c r="CK41" s="143"/>
      <c r="CL41" s="143"/>
      <c r="CM41" s="143"/>
      <c r="CN41" s="143"/>
      <c r="CO41" s="142">
        <f t="shared" si="60"/>
        <v>0</v>
      </c>
      <c r="CP41" s="142">
        <f t="shared" si="61"/>
        <v>0</v>
      </c>
      <c r="CQ41" s="142" t="e">
        <f>#REF!+CP41</f>
        <v>#REF!</v>
      </c>
      <c r="CR41" s="142" t="e">
        <f>#REF!+CQ41</f>
        <v>#REF!</v>
      </c>
      <c r="CS41" s="142" t="e">
        <f>#REF!+CR41</f>
        <v>#REF!</v>
      </c>
      <c r="CT41" s="142" t="e">
        <f>#REF!+CS41</f>
        <v>#REF!</v>
      </c>
      <c r="CU41" s="142" t="e">
        <f>#REF!+CT41</f>
        <v>#REF!</v>
      </c>
      <c r="CV41" s="142" t="e">
        <f>#REF!+CU41</f>
        <v>#REF!</v>
      </c>
      <c r="CW41" s="142" t="e">
        <f t="shared" si="8"/>
        <v>#REF!</v>
      </c>
      <c r="CX41" s="142" t="e">
        <f t="shared" si="9"/>
        <v>#REF!</v>
      </c>
      <c r="CY41" s="142" t="e">
        <f t="shared" si="62"/>
        <v>#REF!</v>
      </c>
      <c r="CZ41" s="142" t="e">
        <f t="shared" si="11"/>
        <v>#REF!</v>
      </c>
      <c r="DA41" s="142" t="e">
        <f t="shared" si="12"/>
        <v>#REF!</v>
      </c>
      <c r="DB41" s="142" t="e">
        <f t="shared" si="13"/>
        <v>#REF!</v>
      </c>
      <c r="DC41" s="142" t="e">
        <f t="shared" si="14"/>
        <v>#REF!</v>
      </c>
      <c r="DD41" s="142" t="e">
        <f t="shared" si="15"/>
        <v>#REF!</v>
      </c>
      <c r="DE41" s="142" t="e">
        <f t="shared" si="16"/>
        <v>#REF!</v>
      </c>
      <c r="DF41" s="142" t="e">
        <f t="shared" si="17"/>
        <v>#REF!</v>
      </c>
      <c r="DG41" s="142" t="e">
        <f t="shared" si="18"/>
        <v>#REF!</v>
      </c>
      <c r="DH41" s="142" t="e">
        <f t="shared" si="19"/>
        <v>#REF!</v>
      </c>
      <c r="DI41" s="142" t="e">
        <f t="shared" si="20"/>
        <v>#REF!</v>
      </c>
      <c r="DJ41" s="142" t="e">
        <f t="shared" si="21"/>
        <v>#REF!</v>
      </c>
      <c r="DK41" s="142" t="e">
        <f t="shared" si="22"/>
        <v>#REF!</v>
      </c>
      <c r="DL41" s="142" t="e">
        <f t="shared" si="23"/>
        <v>#REF!</v>
      </c>
      <c r="DM41" s="142" t="e">
        <f t="shared" si="24"/>
        <v>#REF!</v>
      </c>
      <c r="DN41" s="142" t="e">
        <f t="shared" si="25"/>
        <v>#REF!</v>
      </c>
      <c r="DO41" s="142" t="e">
        <f t="shared" si="26"/>
        <v>#REF!</v>
      </c>
      <c r="DP41" s="142" t="e">
        <f t="shared" si="27"/>
        <v>#REF!</v>
      </c>
      <c r="DQ41" s="142" t="e">
        <f t="shared" si="28"/>
        <v>#REF!</v>
      </c>
      <c r="DR41" s="142" t="e">
        <f t="shared" si="29"/>
        <v>#REF!</v>
      </c>
      <c r="DS41" s="142" t="e">
        <f t="shared" si="30"/>
        <v>#REF!</v>
      </c>
      <c r="DT41" s="142" t="e">
        <f t="shared" si="31"/>
        <v>#REF!</v>
      </c>
      <c r="DU41" s="142" t="e">
        <f t="shared" si="32"/>
        <v>#REF!</v>
      </c>
      <c r="DV41" s="142" t="e">
        <f t="shared" si="33"/>
        <v>#REF!</v>
      </c>
      <c r="DW41" s="142" t="e">
        <f t="shared" si="34"/>
        <v>#REF!</v>
      </c>
      <c r="DX41" s="142" t="e">
        <f t="shared" si="35"/>
        <v>#REF!</v>
      </c>
      <c r="DY41" s="142" t="e">
        <f t="shared" si="36"/>
        <v>#REF!</v>
      </c>
      <c r="DZ41" s="142" t="e">
        <f t="shared" si="37"/>
        <v>#REF!</v>
      </c>
      <c r="EA41" s="142" t="e">
        <f t="shared" si="38"/>
        <v>#REF!</v>
      </c>
      <c r="EB41" s="142" t="e">
        <f t="shared" si="39"/>
        <v>#REF!</v>
      </c>
      <c r="EC41" s="142" t="e">
        <f t="shared" si="40"/>
        <v>#REF!</v>
      </c>
      <c r="ED41" s="142" t="e">
        <f t="shared" si="41"/>
        <v>#REF!</v>
      </c>
      <c r="EE41" s="142" t="e">
        <f t="shared" si="42"/>
        <v>#REF!</v>
      </c>
      <c r="EF41" s="142" t="e">
        <f t="shared" si="43"/>
        <v>#REF!</v>
      </c>
      <c r="EG41" s="142" t="e">
        <f t="shared" si="44"/>
        <v>#REF!</v>
      </c>
      <c r="EH41" s="142" t="e">
        <f t="shared" si="45"/>
        <v>#REF!</v>
      </c>
      <c r="EI41" s="142" t="e">
        <f t="shared" si="46"/>
        <v>#REF!</v>
      </c>
      <c r="EJ41" s="142" t="e">
        <f t="shared" si="47"/>
        <v>#REF!</v>
      </c>
      <c r="EK41" s="142" t="e">
        <f t="shared" si="48"/>
        <v>#REF!</v>
      </c>
      <c r="EL41" s="142" t="e">
        <f t="shared" si="49"/>
        <v>#REF!</v>
      </c>
      <c r="EM41" s="142" t="e">
        <f t="shared" si="50"/>
        <v>#REF!</v>
      </c>
      <c r="EN41" s="142" t="e">
        <f t="shared" si="51"/>
        <v>#REF!</v>
      </c>
      <c r="EO41" s="142" t="e">
        <f t="shared" si="52"/>
        <v>#REF!</v>
      </c>
      <c r="EP41" s="142" t="e">
        <f t="shared" si="53"/>
        <v>#REF!</v>
      </c>
      <c r="EQ41" s="142" t="e">
        <f t="shared" si="54"/>
        <v>#REF!</v>
      </c>
      <c r="ER41" s="142" t="e">
        <f t="shared" si="55"/>
        <v>#REF!</v>
      </c>
      <c r="ES41" s="142" t="e">
        <f t="shared" si="56"/>
        <v>#REF!</v>
      </c>
      <c r="ET41" s="142" t="e">
        <f t="shared" si="57"/>
        <v>#REF!</v>
      </c>
      <c r="EU41" s="142" t="e">
        <f t="shared" si="58"/>
        <v>#REF!</v>
      </c>
      <c r="EV41" s="142" t="e">
        <f t="shared" si="59"/>
        <v>#REF!</v>
      </c>
    </row>
    <row r="42" spans="1:152" s="16" customFormat="1" ht="15.75" x14ac:dyDescent="0.2">
      <c r="A42" s="369">
        <v>31</v>
      </c>
      <c r="B42" s="369">
        <v>25101</v>
      </c>
      <c r="C42" s="370" t="s">
        <v>30</v>
      </c>
      <c r="D42" s="371"/>
      <c r="E42" s="371" t="s">
        <v>85</v>
      </c>
      <c r="F42" s="371"/>
      <c r="G42" s="371"/>
      <c r="H42" s="371" t="s">
        <v>85</v>
      </c>
      <c r="I42" s="372" t="s">
        <v>216</v>
      </c>
      <c r="J42" s="373"/>
      <c r="K42" s="373">
        <f>VLOOKUP(B42,'2. MED'!$W$17:$AA$23,5,FALSE)+VLOOKUP(B42,'2. MED'!$W$26:$AA$32,5,FALSE)</f>
        <v>0</v>
      </c>
      <c r="L42" s="373"/>
      <c r="M42" s="373"/>
      <c r="N42" s="374">
        <f t="shared" si="0"/>
        <v>0</v>
      </c>
      <c r="O42" s="56"/>
      <c r="P42" s="8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6"/>
      <c r="BO42" s="6"/>
      <c r="BP42" s="6"/>
      <c r="BQ42" s="6"/>
      <c r="BR42" s="6"/>
      <c r="BS42" s="6"/>
      <c r="BT42" s="6"/>
      <c r="BU42" s="6"/>
      <c r="BV42" s="6"/>
      <c r="BW42" s="6"/>
      <c r="CB42" s="15"/>
      <c r="CC42" s="15"/>
      <c r="CD42" s="15"/>
      <c r="CE42" s="2"/>
      <c r="CF42" s="14"/>
      <c r="CO42" s="142">
        <f t="shared" si="60"/>
        <v>0</v>
      </c>
      <c r="CP42" s="142">
        <f t="shared" si="61"/>
        <v>0</v>
      </c>
      <c r="CQ42" s="142" t="e">
        <f>#REF!+CP42</f>
        <v>#REF!</v>
      </c>
      <c r="CR42" s="142" t="e">
        <f>#REF!+CQ42</f>
        <v>#REF!</v>
      </c>
      <c r="CS42" s="142" t="e">
        <f>#REF!+CR42</f>
        <v>#REF!</v>
      </c>
      <c r="CT42" s="142" t="e">
        <f>#REF!+CS42</f>
        <v>#REF!</v>
      </c>
      <c r="CU42" s="142" t="e">
        <f>#REF!+CT42</f>
        <v>#REF!</v>
      </c>
      <c r="CV42" s="142" t="e">
        <f>#REF!+CU42</f>
        <v>#REF!</v>
      </c>
      <c r="CW42" s="142" t="e">
        <f t="shared" si="8"/>
        <v>#REF!</v>
      </c>
      <c r="CX42" s="142" t="e">
        <f t="shared" si="9"/>
        <v>#REF!</v>
      </c>
      <c r="CY42" s="142" t="e">
        <f t="shared" si="62"/>
        <v>#REF!</v>
      </c>
      <c r="CZ42" s="142" t="e">
        <f t="shared" si="11"/>
        <v>#REF!</v>
      </c>
      <c r="DA42" s="142" t="e">
        <f t="shared" si="12"/>
        <v>#REF!</v>
      </c>
      <c r="DB42" s="142" t="e">
        <f t="shared" si="13"/>
        <v>#REF!</v>
      </c>
      <c r="DC42" s="142" t="e">
        <f t="shared" si="14"/>
        <v>#REF!</v>
      </c>
      <c r="DD42" s="142" t="e">
        <f t="shared" si="15"/>
        <v>#REF!</v>
      </c>
      <c r="DE42" s="142" t="e">
        <f t="shared" si="16"/>
        <v>#REF!</v>
      </c>
      <c r="DF42" s="142" t="e">
        <f t="shared" si="17"/>
        <v>#REF!</v>
      </c>
      <c r="DG42" s="142" t="e">
        <f t="shared" si="18"/>
        <v>#REF!</v>
      </c>
      <c r="DH42" s="142" t="e">
        <f t="shared" si="19"/>
        <v>#REF!</v>
      </c>
      <c r="DI42" s="142" t="e">
        <f t="shared" si="20"/>
        <v>#REF!</v>
      </c>
      <c r="DJ42" s="142" t="e">
        <f t="shared" si="21"/>
        <v>#REF!</v>
      </c>
      <c r="DK42" s="142" t="e">
        <f t="shared" si="22"/>
        <v>#REF!</v>
      </c>
      <c r="DL42" s="142" t="e">
        <f t="shared" si="23"/>
        <v>#REF!</v>
      </c>
      <c r="DM42" s="142" t="e">
        <f t="shared" si="24"/>
        <v>#REF!</v>
      </c>
      <c r="DN42" s="142" t="e">
        <f t="shared" si="25"/>
        <v>#REF!</v>
      </c>
      <c r="DO42" s="142" t="e">
        <f t="shared" si="26"/>
        <v>#REF!</v>
      </c>
      <c r="DP42" s="142" t="e">
        <f t="shared" si="27"/>
        <v>#REF!</v>
      </c>
      <c r="DQ42" s="142" t="e">
        <f t="shared" si="28"/>
        <v>#REF!</v>
      </c>
      <c r="DR42" s="142" t="e">
        <f t="shared" si="29"/>
        <v>#REF!</v>
      </c>
      <c r="DS42" s="142" t="e">
        <f t="shared" si="30"/>
        <v>#REF!</v>
      </c>
      <c r="DT42" s="142" t="e">
        <f t="shared" si="31"/>
        <v>#REF!</v>
      </c>
      <c r="DU42" s="142" t="e">
        <f t="shared" si="32"/>
        <v>#REF!</v>
      </c>
      <c r="DV42" s="142" t="e">
        <f t="shared" si="33"/>
        <v>#REF!</v>
      </c>
      <c r="DW42" s="142" t="e">
        <f t="shared" si="34"/>
        <v>#REF!</v>
      </c>
      <c r="DX42" s="142" t="e">
        <f t="shared" si="35"/>
        <v>#REF!</v>
      </c>
      <c r="DY42" s="142" t="e">
        <f t="shared" si="36"/>
        <v>#REF!</v>
      </c>
      <c r="DZ42" s="142" t="e">
        <f t="shared" si="37"/>
        <v>#REF!</v>
      </c>
      <c r="EA42" s="142" t="e">
        <f t="shared" si="38"/>
        <v>#REF!</v>
      </c>
      <c r="EB42" s="142" t="e">
        <f t="shared" si="39"/>
        <v>#REF!</v>
      </c>
      <c r="EC42" s="142" t="e">
        <f t="shared" si="40"/>
        <v>#REF!</v>
      </c>
      <c r="ED42" s="142" t="e">
        <f t="shared" si="41"/>
        <v>#REF!</v>
      </c>
      <c r="EE42" s="142" t="e">
        <f t="shared" si="42"/>
        <v>#REF!</v>
      </c>
      <c r="EF42" s="142" t="e">
        <f t="shared" si="43"/>
        <v>#REF!</v>
      </c>
      <c r="EG42" s="142" t="e">
        <f t="shared" si="44"/>
        <v>#REF!</v>
      </c>
      <c r="EH42" s="142" t="e">
        <f t="shared" si="45"/>
        <v>#REF!</v>
      </c>
      <c r="EI42" s="142" t="e">
        <f t="shared" si="46"/>
        <v>#REF!</v>
      </c>
      <c r="EJ42" s="142" t="e">
        <f t="shared" si="47"/>
        <v>#REF!</v>
      </c>
      <c r="EK42" s="142" t="e">
        <f t="shared" si="48"/>
        <v>#REF!</v>
      </c>
      <c r="EL42" s="142" t="e">
        <f t="shared" si="49"/>
        <v>#REF!</v>
      </c>
      <c r="EM42" s="142" t="e">
        <f t="shared" si="50"/>
        <v>#REF!</v>
      </c>
      <c r="EN42" s="142" t="e">
        <f t="shared" si="51"/>
        <v>#REF!</v>
      </c>
      <c r="EO42" s="142" t="e">
        <f t="shared" si="52"/>
        <v>#REF!</v>
      </c>
      <c r="EP42" s="142" t="e">
        <f t="shared" si="53"/>
        <v>#REF!</v>
      </c>
      <c r="EQ42" s="142" t="e">
        <f t="shared" si="54"/>
        <v>#REF!</v>
      </c>
      <c r="ER42" s="142" t="e">
        <f t="shared" si="55"/>
        <v>#REF!</v>
      </c>
      <c r="ES42" s="142" t="e">
        <f t="shared" si="56"/>
        <v>#REF!</v>
      </c>
      <c r="ET42" s="142" t="e">
        <f t="shared" si="57"/>
        <v>#REF!</v>
      </c>
      <c r="EU42" s="142" t="e">
        <f t="shared" si="58"/>
        <v>#REF!</v>
      </c>
      <c r="EV42" s="142" t="e">
        <f t="shared" si="59"/>
        <v>#REF!</v>
      </c>
    </row>
    <row r="43" spans="1:152" s="16" customFormat="1" ht="15.75" x14ac:dyDescent="0.2">
      <c r="A43" s="444">
        <v>32</v>
      </c>
      <c r="B43" s="444">
        <v>25301</v>
      </c>
      <c r="C43" s="449" t="s">
        <v>71</v>
      </c>
      <c r="D43" s="446"/>
      <c r="E43" s="446" t="s">
        <v>85</v>
      </c>
      <c r="F43" s="446"/>
      <c r="G43" s="446"/>
      <c r="H43" s="446" t="s">
        <v>85</v>
      </c>
      <c r="I43" s="443" t="s">
        <v>216</v>
      </c>
      <c r="J43" s="447"/>
      <c r="K43" s="447">
        <f>VLOOKUP(B43,'2. MED'!$W$17:$AA$23,5,FALSE)+VLOOKUP(B43,'2. MED'!$W$26:$AA$32,5,FALSE)</f>
        <v>26707098.980000004</v>
      </c>
      <c r="L43" s="447"/>
      <c r="M43" s="447"/>
      <c r="N43" s="448">
        <f t="shared" si="0"/>
        <v>26707098.980000004</v>
      </c>
      <c r="O43" s="56"/>
      <c r="P43" s="8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6"/>
      <c r="BO43" s="6"/>
      <c r="BP43" s="6"/>
      <c r="BQ43" s="6"/>
      <c r="BR43" s="6"/>
      <c r="BS43" s="6"/>
      <c r="BT43" s="6"/>
      <c r="BU43" s="6"/>
      <c r="BV43" s="6"/>
      <c r="BW43" s="6"/>
      <c r="CB43" s="15"/>
      <c r="CC43" s="15"/>
      <c r="CD43" s="15"/>
      <c r="CE43" s="2"/>
      <c r="CF43" s="14"/>
      <c r="CH43" s="143"/>
      <c r="CI43" s="143"/>
      <c r="CJ43" s="143"/>
      <c r="CK43" s="143"/>
      <c r="CL43" s="143"/>
      <c r="CM43" s="143"/>
      <c r="CN43" s="143"/>
      <c r="CO43" s="142">
        <f t="shared" si="60"/>
        <v>0</v>
      </c>
      <c r="CP43" s="142">
        <f t="shared" si="61"/>
        <v>0</v>
      </c>
      <c r="CQ43" s="142" t="e">
        <f>#REF!+CP43</f>
        <v>#REF!</v>
      </c>
      <c r="CR43" s="142" t="e">
        <f>#REF!+CQ43</f>
        <v>#REF!</v>
      </c>
      <c r="CS43" s="142" t="e">
        <f>#REF!+CR43</f>
        <v>#REF!</v>
      </c>
      <c r="CT43" s="142" t="e">
        <f>#REF!+CS43</f>
        <v>#REF!</v>
      </c>
      <c r="CU43" s="142" t="e">
        <f>#REF!+CT43</f>
        <v>#REF!</v>
      </c>
      <c r="CV43" s="142" t="e">
        <f>#REF!+CU43</f>
        <v>#REF!</v>
      </c>
      <c r="CW43" s="142" t="e">
        <f t="shared" si="8"/>
        <v>#REF!</v>
      </c>
      <c r="CX43" s="142" t="e">
        <f t="shared" si="9"/>
        <v>#REF!</v>
      </c>
      <c r="CY43" s="142" t="e">
        <f t="shared" si="62"/>
        <v>#REF!</v>
      </c>
      <c r="CZ43" s="142" t="e">
        <f t="shared" si="11"/>
        <v>#REF!</v>
      </c>
      <c r="DA43" s="142" t="e">
        <f t="shared" si="12"/>
        <v>#REF!</v>
      </c>
      <c r="DB43" s="142" t="e">
        <f t="shared" si="13"/>
        <v>#REF!</v>
      </c>
      <c r="DC43" s="142" t="e">
        <f t="shared" si="14"/>
        <v>#REF!</v>
      </c>
      <c r="DD43" s="142" t="e">
        <f t="shared" si="15"/>
        <v>#REF!</v>
      </c>
      <c r="DE43" s="142" t="e">
        <f t="shared" si="16"/>
        <v>#REF!</v>
      </c>
      <c r="DF43" s="142" t="e">
        <f t="shared" si="17"/>
        <v>#REF!</v>
      </c>
      <c r="DG43" s="142" t="e">
        <f t="shared" si="18"/>
        <v>#REF!</v>
      </c>
      <c r="DH43" s="142" t="e">
        <f t="shared" si="19"/>
        <v>#REF!</v>
      </c>
      <c r="DI43" s="142" t="e">
        <f t="shared" si="20"/>
        <v>#REF!</v>
      </c>
      <c r="DJ43" s="142" t="e">
        <f t="shared" si="21"/>
        <v>#REF!</v>
      </c>
      <c r="DK43" s="142" t="e">
        <f t="shared" si="22"/>
        <v>#REF!</v>
      </c>
      <c r="DL43" s="142" t="e">
        <f t="shared" si="23"/>
        <v>#REF!</v>
      </c>
      <c r="DM43" s="142" t="e">
        <f t="shared" si="24"/>
        <v>#REF!</v>
      </c>
      <c r="DN43" s="142" t="e">
        <f t="shared" si="25"/>
        <v>#REF!</v>
      </c>
      <c r="DO43" s="142" t="e">
        <f t="shared" si="26"/>
        <v>#REF!</v>
      </c>
      <c r="DP43" s="142" t="e">
        <f t="shared" si="27"/>
        <v>#REF!</v>
      </c>
      <c r="DQ43" s="142" t="e">
        <f t="shared" si="28"/>
        <v>#REF!</v>
      </c>
      <c r="DR43" s="142" t="e">
        <f t="shared" si="29"/>
        <v>#REF!</v>
      </c>
      <c r="DS43" s="142" t="e">
        <f t="shared" si="30"/>
        <v>#REF!</v>
      </c>
      <c r="DT43" s="142" t="e">
        <f t="shared" si="31"/>
        <v>#REF!</v>
      </c>
      <c r="DU43" s="142" t="e">
        <f t="shared" si="32"/>
        <v>#REF!</v>
      </c>
      <c r="DV43" s="142" t="e">
        <f t="shared" si="33"/>
        <v>#REF!</v>
      </c>
      <c r="DW43" s="142" t="e">
        <f t="shared" si="34"/>
        <v>#REF!</v>
      </c>
      <c r="DX43" s="142" t="e">
        <f t="shared" si="35"/>
        <v>#REF!</v>
      </c>
      <c r="DY43" s="142" t="e">
        <f t="shared" si="36"/>
        <v>#REF!</v>
      </c>
      <c r="DZ43" s="142" t="e">
        <f t="shared" si="37"/>
        <v>#REF!</v>
      </c>
      <c r="EA43" s="142" t="e">
        <f t="shared" si="38"/>
        <v>#REF!</v>
      </c>
      <c r="EB43" s="142" t="e">
        <f t="shared" si="39"/>
        <v>#REF!</v>
      </c>
      <c r="EC43" s="142" t="e">
        <f t="shared" si="40"/>
        <v>#REF!</v>
      </c>
      <c r="ED43" s="142" t="e">
        <f t="shared" si="41"/>
        <v>#REF!</v>
      </c>
      <c r="EE43" s="142" t="e">
        <f t="shared" si="42"/>
        <v>#REF!</v>
      </c>
      <c r="EF43" s="142" t="e">
        <f t="shared" si="43"/>
        <v>#REF!</v>
      </c>
      <c r="EG43" s="142" t="e">
        <f t="shared" si="44"/>
        <v>#REF!</v>
      </c>
      <c r="EH43" s="142" t="e">
        <f t="shared" si="45"/>
        <v>#REF!</v>
      </c>
      <c r="EI43" s="142" t="e">
        <f t="shared" si="46"/>
        <v>#REF!</v>
      </c>
      <c r="EJ43" s="142" t="e">
        <f t="shared" si="47"/>
        <v>#REF!</v>
      </c>
      <c r="EK43" s="142" t="e">
        <f t="shared" si="48"/>
        <v>#REF!</v>
      </c>
      <c r="EL43" s="142" t="e">
        <f t="shared" si="49"/>
        <v>#REF!</v>
      </c>
      <c r="EM43" s="142" t="e">
        <f t="shared" si="50"/>
        <v>#REF!</v>
      </c>
      <c r="EN43" s="142" t="e">
        <f t="shared" si="51"/>
        <v>#REF!</v>
      </c>
      <c r="EO43" s="142" t="e">
        <f t="shared" si="52"/>
        <v>#REF!</v>
      </c>
      <c r="EP43" s="142" t="e">
        <f t="shared" si="53"/>
        <v>#REF!</v>
      </c>
      <c r="EQ43" s="142" t="e">
        <f t="shared" si="54"/>
        <v>#REF!</v>
      </c>
      <c r="ER43" s="142" t="e">
        <f t="shared" si="55"/>
        <v>#REF!</v>
      </c>
      <c r="ES43" s="142" t="e">
        <f t="shared" si="56"/>
        <v>#REF!</v>
      </c>
      <c r="ET43" s="142" t="e">
        <f t="shared" si="57"/>
        <v>#REF!</v>
      </c>
      <c r="EU43" s="142" t="e">
        <f t="shared" si="58"/>
        <v>#REF!</v>
      </c>
      <c r="EV43" s="142" t="e">
        <f t="shared" si="59"/>
        <v>#REF!</v>
      </c>
    </row>
    <row r="44" spans="1:152" s="16" customFormat="1" ht="15.75" x14ac:dyDescent="0.2">
      <c r="A44" s="369">
        <v>33</v>
      </c>
      <c r="B44" s="369">
        <v>25401</v>
      </c>
      <c r="C44" s="370" t="s">
        <v>72</v>
      </c>
      <c r="D44" s="371"/>
      <c r="E44" s="371" t="s">
        <v>85</v>
      </c>
      <c r="F44" s="371"/>
      <c r="G44" s="371"/>
      <c r="H44" s="371" t="s">
        <v>85</v>
      </c>
      <c r="I44" s="372" t="s">
        <v>216</v>
      </c>
      <c r="J44" s="373"/>
      <c r="K44" s="373">
        <f>VLOOKUP(B44,'2. MED'!$W$17:$AA$23,5,FALSE)+VLOOKUP(B44,'2. MED'!$W$26:$AA$32,5,FALSE)</f>
        <v>0</v>
      </c>
      <c r="L44" s="373"/>
      <c r="M44" s="373"/>
      <c r="N44" s="374">
        <f t="shared" ref="N44:N75" si="63">SUM(J44:M44)</f>
        <v>0</v>
      </c>
      <c r="O44" s="56"/>
      <c r="P44" s="8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6"/>
      <c r="BO44" s="6"/>
      <c r="BP44" s="6"/>
      <c r="BQ44" s="6"/>
      <c r="BR44" s="6"/>
      <c r="BS44" s="6"/>
      <c r="BT44" s="6"/>
      <c r="BU44" s="6"/>
      <c r="BV44" s="6"/>
      <c r="BW44" s="6"/>
      <c r="CB44" s="15"/>
      <c r="CC44" s="15"/>
      <c r="CD44" s="15"/>
      <c r="CE44" s="2"/>
      <c r="CF44" s="14"/>
      <c r="CO44" s="142">
        <f t="shared" si="60"/>
        <v>0</v>
      </c>
      <c r="CP44" s="142">
        <f t="shared" si="61"/>
        <v>0</v>
      </c>
      <c r="CQ44" s="142" t="e">
        <f>#REF!+CP44</f>
        <v>#REF!</v>
      </c>
      <c r="CR44" s="142" t="e">
        <f>#REF!+CQ44</f>
        <v>#REF!</v>
      </c>
      <c r="CS44" s="142" t="e">
        <f>#REF!+CR44</f>
        <v>#REF!</v>
      </c>
      <c r="CT44" s="142" t="e">
        <f>#REF!+CS44</f>
        <v>#REF!</v>
      </c>
      <c r="CU44" s="142" t="e">
        <f>#REF!+CT44</f>
        <v>#REF!</v>
      </c>
      <c r="CV44" s="142" t="e">
        <f>#REF!+CU44</f>
        <v>#REF!</v>
      </c>
      <c r="CW44" s="142" t="e">
        <f t="shared" si="8"/>
        <v>#REF!</v>
      </c>
      <c r="CX44" s="142" t="e">
        <f t="shared" si="9"/>
        <v>#REF!</v>
      </c>
      <c r="CY44" s="142" t="e">
        <f t="shared" si="62"/>
        <v>#REF!</v>
      </c>
      <c r="CZ44" s="142" t="e">
        <f t="shared" si="11"/>
        <v>#REF!</v>
      </c>
      <c r="DA44" s="142" t="e">
        <f t="shared" si="12"/>
        <v>#REF!</v>
      </c>
      <c r="DB44" s="142" t="e">
        <f t="shared" si="13"/>
        <v>#REF!</v>
      </c>
      <c r="DC44" s="142" t="e">
        <f t="shared" si="14"/>
        <v>#REF!</v>
      </c>
      <c r="DD44" s="142" t="e">
        <f t="shared" si="15"/>
        <v>#REF!</v>
      </c>
      <c r="DE44" s="142" t="e">
        <f t="shared" si="16"/>
        <v>#REF!</v>
      </c>
      <c r="DF44" s="142" t="e">
        <f t="shared" si="17"/>
        <v>#REF!</v>
      </c>
      <c r="DG44" s="142" t="e">
        <f t="shared" si="18"/>
        <v>#REF!</v>
      </c>
      <c r="DH44" s="142" t="e">
        <f t="shared" si="19"/>
        <v>#REF!</v>
      </c>
      <c r="DI44" s="142" t="e">
        <f t="shared" si="20"/>
        <v>#REF!</v>
      </c>
      <c r="DJ44" s="142" t="e">
        <f t="shared" si="21"/>
        <v>#REF!</v>
      </c>
      <c r="DK44" s="142" t="e">
        <f t="shared" si="22"/>
        <v>#REF!</v>
      </c>
      <c r="DL44" s="142" t="e">
        <f t="shared" si="23"/>
        <v>#REF!</v>
      </c>
      <c r="DM44" s="142" t="e">
        <f t="shared" si="24"/>
        <v>#REF!</v>
      </c>
      <c r="DN44" s="142" t="e">
        <f t="shared" si="25"/>
        <v>#REF!</v>
      </c>
      <c r="DO44" s="142" t="e">
        <f t="shared" si="26"/>
        <v>#REF!</v>
      </c>
      <c r="DP44" s="142" t="e">
        <f t="shared" si="27"/>
        <v>#REF!</v>
      </c>
      <c r="DQ44" s="142" t="e">
        <f t="shared" si="28"/>
        <v>#REF!</v>
      </c>
      <c r="DR44" s="142" t="e">
        <f t="shared" si="29"/>
        <v>#REF!</v>
      </c>
      <c r="DS44" s="142" t="e">
        <f t="shared" si="30"/>
        <v>#REF!</v>
      </c>
      <c r="DT44" s="142" t="e">
        <f t="shared" si="31"/>
        <v>#REF!</v>
      </c>
      <c r="DU44" s="142" t="e">
        <f t="shared" si="32"/>
        <v>#REF!</v>
      </c>
      <c r="DV44" s="142" t="e">
        <f t="shared" si="33"/>
        <v>#REF!</v>
      </c>
      <c r="DW44" s="142" t="e">
        <f t="shared" si="34"/>
        <v>#REF!</v>
      </c>
      <c r="DX44" s="142" t="e">
        <f t="shared" si="35"/>
        <v>#REF!</v>
      </c>
      <c r="DY44" s="142" t="e">
        <f t="shared" si="36"/>
        <v>#REF!</v>
      </c>
      <c r="DZ44" s="142" t="e">
        <f t="shared" si="37"/>
        <v>#REF!</v>
      </c>
      <c r="EA44" s="142" t="e">
        <f t="shared" si="38"/>
        <v>#REF!</v>
      </c>
      <c r="EB44" s="142" t="e">
        <f t="shared" si="39"/>
        <v>#REF!</v>
      </c>
      <c r="EC44" s="142" t="e">
        <f t="shared" si="40"/>
        <v>#REF!</v>
      </c>
      <c r="ED44" s="142" t="e">
        <f t="shared" si="41"/>
        <v>#REF!</v>
      </c>
      <c r="EE44" s="142" t="e">
        <f t="shared" si="42"/>
        <v>#REF!</v>
      </c>
      <c r="EF44" s="142" t="e">
        <f t="shared" si="43"/>
        <v>#REF!</v>
      </c>
      <c r="EG44" s="142" t="e">
        <f t="shared" si="44"/>
        <v>#REF!</v>
      </c>
      <c r="EH44" s="142" t="e">
        <f t="shared" si="45"/>
        <v>#REF!</v>
      </c>
      <c r="EI44" s="142" t="e">
        <f t="shared" si="46"/>
        <v>#REF!</v>
      </c>
      <c r="EJ44" s="142" t="e">
        <f t="shared" si="47"/>
        <v>#REF!</v>
      </c>
      <c r="EK44" s="142" t="e">
        <f t="shared" si="48"/>
        <v>#REF!</v>
      </c>
      <c r="EL44" s="142" t="e">
        <f t="shared" si="49"/>
        <v>#REF!</v>
      </c>
      <c r="EM44" s="142" t="e">
        <f t="shared" si="50"/>
        <v>#REF!</v>
      </c>
      <c r="EN44" s="142" t="e">
        <f t="shared" si="51"/>
        <v>#REF!</v>
      </c>
      <c r="EO44" s="142" t="e">
        <f t="shared" si="52"/>
        <v>#REF!</v>
      </c>
      <c r="EP44" s="142" t="e">
        <f t="shared" si="53"/>
        <v>#REF!</v>
      </c>
      <c r="EQ44" s="142" t="e">
        <f t="shared" si="54"/>
        <v>#REF!</v>
      </c>
      <c r="ER44" s="142" t="e">
        <f t="shared" si="55"/>
        <v>#REF!</v>
      </c>
      <c r="ES44" s="142" t="e">
        <f t="shared" si="56"/>
        <v>#REF!</v>
      </c>
      <c r="ET44" s="142" t="e">
        <f t="shared" si="57"/>
        <v>#REF!</v>
      </c>
      <c r="EU44" s="142" t="e">
        <f t="shared" si="58"/>
        <v>#REF!</v>
      </c>
      <c r="EV44" s="142" t="e">
        <f t="shared" si="59"/>
        <v>#REF!</v>
      </c>
    </row>
    <row r="45" spans="1:152" s="16" customFormat="1" ht="25.5" x14ac:dyDescent="0.2">
      <c r="A45" s="444">
        <v>34</v>
      </c>
      <c r="B45" s="444">
        <v>25501</v>
      </c>
      <c r="C45" s="449" t="s">
        <v>51</v>
      </c>
      <c r="D45" s="446"/>
      <c r="E45" s="446" t="s">
        <v>85</v>
      </c>
      <c r="F45" s="446" t="s">
        <v>85</v>
      </c>
      <c r="G45" s="443"/>
      <c r="H45" s="446" t="s">
        <v>85</v>
      </c>
      <c r="I45" s="443" t="s">
        <v>216</v>
      </c>
      <c r="J45" s="447"/>
      <c r="K45" s="447">
        <f>VLOOKUP(B45,'2. MED'!$W$17:$AA$23,5,FALSE)+VLOOKUP(B45,'2. MED'!$W$26:$AA$32,5,FALSE)</f>
        <v>0</v>
      </c>
      <c r="L45" s="447"/>
      <c r="M45" s="447"/>
      <c r="N45" s="448">
        <f t="shared" si="63"/>
        <v>0</v>
      </c>
      <c r="O45" s="56"/>
      <c r="P45" s="8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6"/>
      <c r="BO45" s="6"/>
      <c r="BP45" s="6"/>
      <c r="BQ45" s="6"/>
      <c r="BR45" s="6"/>
      <c r="BS45" s="6"/>
      <c r="BT45" s="6"/>
      <c r="BU45" s="6"/>
      <c r="BV45" s="6"/>
      <c r="BW45" s="6"/>
      <c r="CB45" s="15"/>
      <c r="CC45" s="15"/>
      <c r="CD45" s="15"/>
      <c r="CE45" s="2"/>
      <c r="CF45" s="14"/>
      <c r="CH45" s="143"/>
      <c r="CI45" s="143"/>
      <c r="CJ45" s="143"/>
      <c r="CK45" s="143"/>
      <c r="CL45" s="143"/>
      <c r="CM45" s="143"/>
      <c r="CN45" s="143"/>
      <c r="CO45" s="142">
        <f t="shared" si="60"/>
        <v>0</v>
      </c>
      <c r="CP45" s="142">
        <f t="shared" si="61"/>
        <v>0</v>
      </c>
      <c r="CQ45" s="142" t="e">
        <f>#REF!+CP45</f>
        <v>#REF!</v>
      </c>
      <c r="CR45" s="142" t="e">
        <f>#REF!+CQ45</f>
        <v>#REF!</v>
      </c>
      <c r="CS45" s="142" t="e">
        <f>#REF!+CR45</f>
        <v>#REF!</v>
      </c>
      <c r="CT45" s="142" t="e">
        <f>#REF!+CS45</f>
        <v>#REF!</v>
      </c>
      <c r="CU45" s="142" t="e">
        <f>#REF!+CT45</f>
        <v>#REF!</v>
      </c>
      <c r="CV45" s="142" t="e">
        <f>#REF!+CU45</f>
        <v>#REF!</v>
      </c>
      <c r="CW45" s="142" t="e">
        <f t="shared" si="8"/>
        <v>#REF!</v>
      </c>
      <c r="CX45" s="142" t="e">
        <f t="shared" si="9"/>
        <v>#REF!</v>
      </c>
      <c r="CY45" s="142" t="e">
        <f t="shared" si="62"/>
        <v>#REF!</v>
      </c>
      <c r="CZ45" s="142" t="e">
        <f t="shared" si="11"/>
        <v>#REF!</v>
      </c>
      <c r="DA45" s="142" t="e">
        <f t="shared" si="12"/>
        <v>#REF!</v>
      </c>
      <c r="DB45" s="142" t="e">
        <f t="shared" si="13"/>
        <v>#REF!</v>
      </c>
      <c r="DC45" s="142" t="e">
        <f t="shared" si="14"/>
        <v>#REF!</v>
      </c>
      <c r="DD45" s="142" t="e">
        <f t="shared" si="15"/>
        <v>#REF!</v>
      </c>
      <c r="DE45" s="142" t="e">
        <f t="shared" si="16"/>
        <v>#REF!</v>
      </c>
      <c r="DF45" s="142" t="e">
        <f t="shared" si="17"/>
        <v>#REF!</v>
      </c>
      <c r="DG45" s="142" t="e">
        <f t="shared" si="18"/>
        <v>#REF!</v>
      </c>
      <c r="DH45" s="142" t="e">
        <f t="shared" si="19"/>
        <v>#REF!</v>
      </c>
      <c r="DI45" s="142" t="e">
        <f t="shared" si="20"/>
        <v>#REF!</v>
      </c>
      <c r="DJ45" s="142" t="e">
        <f t="shared" si="21"/>
        <v>#REF!</v>
      </c>
      <c r="DK45" s="142" t="e">
        <f t="shared" si="22"/>
        <v>#REF!</v>
      </c>
      <c r="DL45" s="142" t="e">
        <f t="shared" si="23"/>
        <v>#REF!</v>
      </c>
      <c r="DM45" s="142" t="e">
        <f t="shared" si="24"/>
        <v>#REF!</v>
      </c>
      <c r="DN45" s="142" t="e">
        <f t="shared" si="25"/>
        <v>#REF!</v>
      </c>
      <c r="DO45" s="142" t="e">
        <f t="shared" si="26"/>
        <v>#REF!</v>
      </c>
      <c r="DP45" s="142" t="e">
        <f t="shared" si="27"/>
        <v>#REF!</v>
      </c>
      <c r="DQ45" s="142" t="e">
        <f t="shared" si="28"/>
        <v>#REF!</v>
      </c>
      <c r="DR45" s="142" t="e">
        <f t="shared" si="29"/>
        <v>#REF!</v>
      </c>
      <c r="DS45" s="142" t="e">
        <f t="shared" si="30"/>
        <v>#REF!</v>
      </c>
      <c r="DT45" s="142" t="e">
        <f t="shared" si="31"/>
        <v>#REF!</v>
      </c>
      <c r="DU45" s="142" t="e">
        <f t="shared" si="32"/>
        <v>#REF!</v>
      </c>
      <c r="DV45" s="142" t="e">
        <f t="shared" si="33"/>
        <v>#REF!</v>
      </c>
      <c r="DW45" s="142" t="e">
        <f t="shared" si="34"/>
        <v>#REF!</v>
      </c>
      <c r="DX45" s="142" t="e">
        <f t="shared" si="35"/>
        <v>#REF!</v>
      </c>
      <c r="DY45" s="142" t="e">
        <f t="shared" si="36"/>
        <v>#REF!</v>
      </c>
      <c r="DZ45" s="142" t="e">
        <f t="shared" si="37"/>
        <v>#REF!</v>
      </c>
      <c r="EA45" s="142" t="e">
        <f t="shared" si="38"/>
        <v>#REF!</v>
      </c>
      <c r="EB45" s="142" t="e">
        <f t="shared" si="39"/>
        <v>#REF!</v>
      </c>
      <c r="EC45" s="142" t="e">
        <f t="shared" si="40"/>
        <v>#REF!</v>
      </c>
      <c r="ED45" s="142" t="e">
        <f t="shared" si="41"/>
        <v>#REF!</v>
      </c>
      <c r="EE45" s="142" t="e">
        <f t="shared" si="42"/>
        <v>#REF!</v>
      </c>
      <c r="EF45" s="142" t="e">
        <f t="shared" si="43"/>
        <v>#REF!</v>
      </c>
      <c r="EG45" s="142" t="e">
        <f t="shared" si="44"/>
        <v>#REF!</v>
      </c>
      <c r="EH45" s="142" t="e">
        <f t="shared" si="45"/>
        <v>#REF!</v>
      </c>
      <c r="EI45" s="142" t="e">
        <f t="shared" si="46"/>
        <v>#REF!</v>
      </c>
      <c r="EJ45" s="142" t="e">
        <f t="shared" si="47"/>
        <v>#REF!</v>
      </c>
      <c r="EK45" s="142" t="e">
        <f t="shared" si="48"/>
        <v>#REF!</v>
      </c>
      <c r="EL45" s="142" t="e">
        <f t="shared" si="49"/>
        <v>#REF!</v>
      </c>
      <c r="EM45" s="142" t="e">
        <f t="shared" si="50"/>
        <v>#REF!</v>
      </c>
      <c r="EN45" s="142" t="e">
        <f t="shared" si="51"/>
        <v>#REF!</v>
      </c>
      <c r="EO45" s="142" t="e">
        <f t="shared" si="52"/>
        <v>#REF!</v>
      </c>
      <c r="EP45" s="142" t="e">
        <f t="shared" si="53"/>
        <v>#REF!</v>
      </c>
      <c r="EQ45" s="142" t="e">
        <f t="shared" si="54"/>
        <v>#REF!</v>
      </c>
      <c r="ER45" s="142" t="e">
        <f t="shared" si="55"/>
        <v>#REF!</v>
      </c>
      <c r="ES45" s="142" t="e">
        <f t="shared" si="56"/>
        <v>#REF!</v>
      </c>
      <c r="ET45" s="142" t="e">
        <f t="shared" si="57"/>
        <v>#REF!</v>
      </c>
      <c r="EU45" s="142" t="e">
        <f t="shared" si="58"/>
        <v>#REF!</v>
      </c>
      <c r="EV45" s="142" t="e">
        <f t="shared" si="59"/>
        <v>#REF!</v>
      </c>
    </row>
    <row r="46" spans="1:152" s="16" customFormat="1" ht="15.75" x14ac:dyDescent="0.2">
      <c r="A46" s="369">
        <v>35</v>
      </c>
      <c r="B46" s="369">
        <v>25901</v>
      </c>
      <c r="C46" s="370" t="s">
        <v>73</v>
      </c>
      <c r="D46" s="371"/>
      <c r="E46" s="371" t="s">
        <v>85</v>
      </c>
      <c r="F46" s="371"/>
      <c r="G46" s="371"/>
      <c r="H46" s="371" t="s">
        <v>85</v>
      </c>
      <c r="I46" s="372" t="s">
        <v>216</v>
      </c>
      <c r="J46" s="373"/>
      <c r="K46" s="373">
        <f>VLOOKUP(B46,'2. MED'!$W$17:$AA$23,5,FALSE)+VLOOKUP(B46,'2. MED'!$W$26:$AA$32,5,FALSE)</f>
        <v>0</v>
      </c>
      <c r="L46" s="373"/>
      <c r="M46" s="373"/>
      <c r="N46" s="374">
        <f t="shared" si="63"/>
        <v>0</v>
      </c>
      <c r="O46" s="56"/>
      <c r="P46" s="8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6"/>
      <c r="BO46" s="6"/>
      <c r="BP46" s="6"/>
      <c r="BQ46" s="6"/>
      <c r="BR46" s="6"/>
      <c r="BS46" s="6"/>
      <c r="BT46" s="6"/>
      <c r="BU46" s="6"/>
      <c r="BV46" s="6"/>
      <c r="BW46" s="6"/>
      <c r="CB46" s="15"/>
      <c r="CC46" s="15"/>
      <c r="CD46" s="15"/>
      <c r="CE46" s="2"/>
      <c r="CF46" s="14"/>
      <c r="CO46" s="142">
        <f t="shared" si="60"/>
        <v>0</v>
      </c>
      <c r="CP46" s="142">
        <f t="shared" si="61"/>
        <v>0</v>
      </c>
      <c r="CQ46" s="142" t="e">
        <f>#REF!+CP46</f>
        <v>#REF!</v>
      </c>
      <c r="CR46" s="142" t="e">
        <f>#REF!+CQ46</f>
        <v>#REF!</v>
      </c>
      <c r="CS46" s="142" t="e">
        <f>#REF!+CR46</f>
        <v>#REF!</v>
      </c>
      <c r="CT46" s="142" t="e">
        <f>#REF!+CS46</f>
        <v>#REF!</v>
      </c>
      <c r="CU46" s="142" t="e">
        <f>#REF!+CT46</f>
        <v>#REF!</v>
      </c>
      <c r="CV46" s="142" t="e">
        <f>#REF!+CU46</f>
        <v>#REF!</v>
      </c>
      <c r="CW46" s="142" t="e">
        <f t="shared" si="8"/>
        <v>#REF!</v>
      </c>
      <c r="CX46" s="142" t="e">
        <f t="shared" si="9"/>
        <v>#REF!</v>
      </c>
      <c r="CY46" s="142" t="e">
        <f t="shared" si="62"/>
        <v>#REF!</v>
      </c>
      <c r="CZ46" s="142" t="e">
        <f t="shared" si="11"/>
        <v>#REF!</v>
      </c>
      <c r="DA46" s="142" t="e">
        <f t="shared" si="12"/>
        <v>#REF!</v>
      </c>
      <c r="DB46" s="142" t="e">
        <f t="shared" si="13"/>
        <v>#REF!</v>
      </c>
      <c r="DC46" s="142" t="e">
        <f t="shared" si="14"/>
        <v>#REF!</v>
      </c>
      <c r="DD46" s="142" t="e">
        <f t="shared" si="15"/>
        <v>#REF!</v>
      </c>
      <c r="DE46" s="142" t="e">
        <f t="shared" si="16"/>
        <v>#REF!</v>
      </c>
      <c r="DF46" s="142" t="e">
        <f t="shared" si="17"/>
        <v>#REF!</v>
      </c>
      <c r="DG46" s="142" t="e">
        <f t="shared" si="18"/>
        <v>#REF!</v>
      </c>
      <c r="DH46" s="142" t="e">
        <f t="shared" si="19"/>
        <v>#REF!</v>
      </c>
      <c r="DI46" s="142" t="e">
        <f t="shared" si="20"/>
        <v>#REF!</v>
      </c>
      <c r="DJ46" s="142" t="e">
        <f t="shared" si="21"/>
        <v>#REF!</v>
      </c>
      <c r="DK46" s="142" t="e">
        <f t="shared" si="22"/>
        <v>#REF!</v>
      </c>
      <c r="DL46" s="142" t="e">
        <f t="shared" si="23"/>
        <v>#REF!</v>
      </c>
      <c r="DM46" s="142" t="e">
        <f t="shared" si="24"/>
        <v>#REF!</v>
      </c>
      <c r="DN46" s="142" t="e">
        <f t="shared" si="25"/>
        <v>#REF!</v>
      </c>
      <c r="DO46" s="142" t="e">
        <f t="shared" si="26"/>
        <v>#REF!</v>
      </c>
      <c r="DP46" s="142" t="e">
        <f t="shared" si="27"/>
        <v>#REF!</v>
      </c>
      <c r="DQ46" s="142" t="e">
        <f t="shared" si="28"/>
        <v>#REF!</v>
      </c>
      <c r="DR46" s="142" t="e">
        <f t="shared" si="29"/>
        <v>#REF!</v>
      </c>
      <c r="DS46" s="142" t="e">
        <f t="shared" si="30"/>
        <v>#REF!</v>
      </c>
      <c r="DT46" s="142" t="e">
        <f t="shared" si="31"/>
        <v>#REF!</v>
      </c>
      <c r="DU46" s="142" t="e">
        <f t="shared" si="32"/>
        <v>#REF!</v>
      </c>
      <c r="DV46" s="142" t="e">
        <f t="shared" si="33"/>
        <v>#REF!</v>
      </c>
      <c r="DW46" s="142" t="e">
        <f t="shared" si="34"/>
        <v>#REF!</v>
      </c>
      <c r="DX46" s="142" t="e">
        <f t="shared" si="35"/>
        <v>#REF!</v>
      </c>
      <c r="DY46" s="142" t="e">
        <f t="shared" si="36"/>
        <v>#REF!</v>
      </c>
      <c r="DZ46" s="142" t="e">
        <f t="shared" si="37"/>
        <v>#REF!</v>
      </c>
      <c r="EA46" s="142" t="e">
        <f t="shared" si="38"/>
        <v>#REF!</v>
      </c>
      <c r="EB46" s="142" t="e">
        <f t="shared" si="39"/>
        <v>#REF!</v>
      </c>
      <c r="EC46" s="142" t="e">
        <f t="shared" si="40"/>
        <v>#REF!</v>
      </c>
      <c r="ED46" s="142" t="e">
        <f t="shared" si="41"/>
        <v>#REF!</v>
      </c>
      <c r="EE46" s="142" t="e">
        <f t="shared" si="42"/>
        <v>#REF!</v>
      </c>
      <c r="EF46" s="142" t="e">
        <f t="shared" si="43"/>
        <v>#REF!</v>
      </c>
      <c r="EG46" s="142" t="e">
        <f t="shared" si="44"/>
        <v>#REF!</v>
      </c>
      <c r="EH46" s="142" t="e">
        <f t="shared" si="45"/>
        <v>#REF!</v>
      </c>
      <c r="EI46" s="142" t="e">
        <f t="shared" si="46"/>
        <v>#REF!</v>
      </c>
      <c r="EJ46" s="142" t="e">
        <f t="shared" si="47"/>
        <v>#REF!</v>
      </c>
      <c r="EK46" s="142" t="e">
        <f t="shared" si="48"/>
        <v>#REF!</v>
      </c>
      <c r="EL46" s="142" t="e">
        <f t="shared" si="49"/>
        <v>#REF!</v>
      </c>
      <c r="EM46" s="142" t="e">
        <f t="shared" si="50"/>
        <v>#REF!</v>
      </c>
      <c r="EN46" s="142" t="e">
        <f t="shared" si="51"/>
        <v>#REF!</v>
      </c>
      <c r="EO46" s="142" t="e">
        <f t="shared" si="52"/>
        <v>#REF!</v>
      </c>
      <c r="EP46" s="142" t="e">
        <f t="shared" si="53"/>
        <v>#REF!</v>
      </c>
      <c r="EQ46" s="142" t="e">
        <f t="shared" si="54"/>
        <v>#REF!</v>
      </c>
      <c r="ER46" s="142" t="e">
        <f t="shared" si="55"/>
        <v>#REF!</v>
      </c>
      <c r="ES46" s="142" t="e">
        <f t="shared" si="56"/>
        <v>#REF!</v>
      </c>
      <c r="ET46" s="142" t="e">
        <f t="shared" si="57"/>
        <v>#REF!</v>
      </c>
      <c r="EU46" s="142" t="e">
        <f t="shared" si="58"/>
        <v>#REF!</v>
      </c>
      <c r="EV46" s="142" t="e">
        <f t="shared" si="59"/>
        <v>#REF!</v>
      </c>
    </row>
    <row r="47" spans="1:152" s="16" customFormat="1" ht="51" x14ac:dyDescent="0.2">
      <c r="A47" s="444">
        <v>36</v>
      </c>
      <c r="B47" s="444">
        <v>26102</v>
      </c>
      <c r="C47" s="449" t="s">
        <v>209</v>
      </c>
      <c r="D47" s="446"/>
      <c r="E47" s="446"/>
      <c r="F47" s="446" t="s">
        <v>85</v>
      </c>
      <c r="G47" s="443" t="s">
        <v>217</v>
      </c>
      <c r="H47" s="446"/>
      <c r="I47" s="443"/>
      <c r="J47" s="447"/>
      <c r="K47" s="447"/>
      <c r="L47" s="447">
        <f>VLOOKUP(B47,'4 GO-NUM'!$W$13:$AC$77,5,FALSE)+VLOOKUP(B47,'4.1 GO-ESP'!$W$13:$AC$77,5,FALSE)</f>
        <v>0</v>
      </c>
      <c r="M47" s="447"/>
      <c r="N47" s="448">
        <f t="shared" si="63"/>
        <v>0</v>
      </c>
      <c r="O47" s="56"/>
      <c r="P47" s="8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6"/>
      <c r="BO47" s="6"/>
      <c r="BP47" s="6"/>
      <c r="BQ47" s="6"/>
      <c r="BR47" s="6"/>
      <c r="BS47" s="6"/>
      <c r="BT47" s="6"/>
      <c r="BU47" s="6"/>
      <c r="BV47" s="6"/>
      <c r="BW47" s="6"/>
      <c r="CB47" s="15"/>
      <c r="CC47" s="15"/>
      <c r="CD47" s="15"/>
      <c r="CE47" s="2"/>
      <c r="CF47" s="14"/>
      <c r="CH47" s="143"/>
      <c r="CI47" s="143"/>
      <c r="CJ47" s="143"/>
      <c r="CK47" s="143"/>
      <c r="CL47" s="143"/>
      <c r="CM47" s="143"/>
      <c r="CN47" s="143"/>
      <c r="CO47" s="142">
        <f t="shared" si="60"/>
        <v>0</v>
      </c>
      <c r="CP47" s="142">
        <f t="shared" si="61"/>
        <v>0</v>
      </c>
      <c r="CQ47" s="142" t="e">
        <f>#REF!+CP47</f>
        <v>#REF!</v>
      </c>
      <c r="CR47" s="142" t="e">
        <f>#REF!+CQ47</f>
        <v>#REF!</v>
      </c>
      <c r="CS47" s="142" t="e">
        <f>#REF!+CR47</f>
        <v>#REF!</v>
      </c>
      <c r="CT47" s="142" t="e">
        <f>#REF!+CS47</f>
        <v>#REF!</v>
      </c>
      <c r="CU47" s="142" t="e">
        <f>#REF!+CT47</f>
        <v>#REF!</v>
      </c>
      <c r="CV47" s="142" t="e">
        <f>#REF!+CU47</f>
        <v>#REF!</v>
      </c>
      <c r="CW47" s="142" t="e">
        <f t="shared" si="8"/>
        <v>#REF!</v>
      </c>
      <c r="CX47" s="142" t="e">
        <f t="shared" si="9"/>
        <v>#REF!</v>
      </c>
      <c r="CY47" s="142" t="e">
        <f t="shared" si="62"/>
        <v>#REF!</v>
      </c>
      <c r="CZ47" s="142" t="e">
        <f t="shared" si="11"/>
        <v>#REF!</v>
      </c>
      <c r="DA47" s="142" t="e">
        <f t="shared" si="12"/>
        <v>#REF!</v>
      </c>
      <c r="DB47" s="142" t="e">
        <f t="shared" si="13"/>
        <v>#REF!</v>
      </c>
      <c r="DC47" s="142" t="e">
        <f t="shared" si="14"/>
        <v>#REF!</v>
      </c>
      <c r="DD47" s="142" t="e">
        <f t="shared" si="15"/>
        <v>#REF!</v>
      </c>
      <c r="DE47" s="142" t="e">
        <f t="shared" si="16"/>
        <v>#REF!</v>
      </c>
      <c r="DF47" s="142" t="e">
        <f t="shared" si="17"/>
        <v>#REF!</v>
      </c>
      <c r="DG47" s="142" t="e">
        <f t="shared" si="18"/>
        <v>#REF!</v>
      </c>
      <c r="DH47" s="142" t="e">
        <f t="shared" si="19"/>
        <v>#REF!</v>
      </c>
      <c r="DI47" s="142" t="e">
        <f t="shared" si="20"/>
        <v>#REF!</v>
      </c>
      <c r="DJ47" s="142" t="e">
        <f t="shared" si="21"/>
        <v>#REF!</v>
      </c>
      <c r="DK47" s="142" t="e">
        <f t="shared" si="22"/>
        <v>#REF!</v>
      </c>
      <c r="DL47" s="142" t="e">
        <f t="shared" si="23"/>
        <v>#REF!</v>
      </c>
      <c r="DM47" s="142" t="e">
        <f t="shared" si="24"/>
        <v>#REF!</v>
      </c>
      <c r="DN47" s="142" t="e">
        <f t="shared" si="25"/>
        <v>#REF!</v>
      </c>
      <c r="DO47" s="142" t="e">
        <f t="shared" si="26"/>
        <v>#REF!</v>
      </c>
      <c r="DP47" s="142" t="e">
        <f t="shared" si="27"/>
        <v>#REF!</v>
      </c>
      <c r="DQ47" s="142" t="e">
        <f t="shared" si="28"/>
        <v>#REF!</v>
      </c>
      <c r="DR47" s="142" t="e">
        <f t="shared" si="29"/>
        <v>#REF!</v>
      </c>
      <c r="DS47" s="142" t="e">
        <f t="shared" si="30"/>
        <v>#REF!</v>
      </c>
      <c r="DT47" s="142" t="e">
        <f t="shared" si="31"/>
        <v>#REF!</v>
      </c>
      <c r="DU47" s="142" t="e">
        <f t="shared" si="32"/>
        <v>#REF!</v>
      </c>
      <c r="DV47" s="142" t="e">
        <f t="shared" si="33"/>
        <v>#REF!</v>
      </c>
      <c r="DW47" s="142" t="e">
        <f t="shared" si="34"/>
        <v>#REF!</v>
      </c>
      <c r="DX47" s="142" t="e">
        <f t="shared" si="35"/>
        <v>#REF!</v>
      </c>
      <c r="DY47" s="142" t="e">
        <f t="shared" si="36"/>
        <v>#REF!</v>
      </c>
      <c r="DZ47" s="142" t="e">
        <f t="shared" si="37"/>
        <v>#REF!</v>
      </c>
      <c r="EA47" s="142" t="e">
        <f t="shared" si="38"/>
        <v>#REF!</v>
      </c>
      <c r="EB47" s="142" t="e">
        <f t="shared" si="39"/>
        <v>#REF!</v>
      </c>
      <c r="EC47" s="142" t="e">
        <f t="shared" si="40"/>
        <v>#REF!</v>
      </c>
      <c r="ED47" s="142" t="e">
        <f t="shared" si="41"/>
        <v>#REF!</v>
      </c>
      <c r="EE47" s="142" t="e">
        <f t="shared" si="42"/>
        <v>#REF!</v>
      </c>
      <c r="EF47" s="142" t="e">
        <f t="shared" si="43"/>
        <v>#REF!</v>
      </c>
      <c r="EG47" s="142" t="e">
        <f t="shared" si="44"/>
        <v>#REF!</v>
      </c>
      <c r="EH47" s="142" t="e">
        <f t="shared" si="45"/>
        <v>#REF!</v>
      </c>
      <c r="EI47" s="142" t="e">
        <f t="shared" si="46"/>
        <v>#REF!</v>
      </c>
      <c r="EJ47" s="142" t="e">
        <f t="shared" si="47"/>
        <v>#REF!</v>
      </c>
      <c r="EK47" s="142" t="e">
        <f t="shared" si="48"/>
        <v>#REF!</v>
      </c>
      <c r="EL47" s="142" t="e">
        <f t="shared" si="49"/>
        <v>#REF!</v>
      </c>
      <c r="EM47" s="142" t="e">
        <f t="shared" si="50"/>
        <v>#REF!</v>
      </c>
      <c r="EN47" s="142" t="e">
        <f t="shared" si="51"/>
        <v>#REF!</v>
      </c>
      <c r="EO47" s="142" t="e">
        <f t="shared" si="52"/>
        <v>#REF!</v>
      </c>
      <c r="EP47" s="142" t="e">
        <f t="shared" si="53"/>
        <v>#REF!</v>
      </c>
      <c r="EQ47" s="142" t="e">
        <f t="shared" si="54"/>
        <v>#REF!</v>
      </c>
      <c r="ER47" s="142" t="e">
        <f t="shared" si="55"/>
        <v>#REF!</v>
      </c>
      <c r="ES47" s="142" t="e">
        <f t="shared" si="56"/>
        <v>#REF!</v>
      </c>
      <c r="ET47" s="142" t="e">
        <f t="shared" si="57"/>
        <v>#REF!</v>
      </c>
      <c r="EU47" s="142" t="e">
        <f t="shared" si="58"/>
        <v>#REF!</v>
      </c>
      <c r="EV47" s="142" t="e">
        <f t="shared" si="59"/>
        <v>#REF!</v>
      </c>
    </row>
    <row r="48" spans="1:152" s="16" customFormat="1" ht="25.5" x14ac:dyDescent="0.2">
      <c r="A48" s="369">
        <v>37</v>
      </c>
      <c r="B48" s="369">
        <v>26105</v>
      </c>
      <c r="C48" s="370" t="s">
        <v>74</v>
      </c>
      <c r="D48" s="371"/>
      <c r="E48" s="371"/>
      <c r="F48" s="371" t="s">
        <v>85</v>
      </c>
      <c r="G48" s="372"/>
      <c r="H48" s="371"/>
      <c r="I48" s="372"/>
      <c r="J48" s="373"/>
      <c r="K48" s="373"/>
      <c r="L48" s="373">
        <f>VLOOKUP(B48,'4 GO-NUM'!$W$13:$AC$77,5,FALSE)+VLOOKUP(B48,'4.1 GO-ESP'!$W$13:$AC$77,5,FALSE)</f>
        <v>0</v>
      </c>
      <c r="M48" s="373"/>
      <c r="N48" s="374">
        <f t="shared" si="63"/>
        <v>0</v>
      </c>
      <c r="O48" s="56"/>
      <c r="P48" s="8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6"/>
      <c r="BO48" s="6"/>
      <c r="BP48" s="6"/>
      <c r="BQ48" s="6"/>
      <c r="BR48" s="6"/>
      <c r="BS48" s="6"/>
      <c r="BT48" s="6"/>
      <c r="BU48" s="6"/>
      <c r="BV48" s="6"/>
      <c r="BW48" s="6"/>
      <c r="CB48" s="15"/>
      <c r="CC48" s="15"/>
      <c r="CD48" s="15"/>
      <c r="CE48" s="2"/>
      <c r="CF48" s="14"/>
      <c r="CO48" s="142">
        <f t="shared" si="60"/>
        <v>0</v>
      </c>
      <c r="CP48" s="142">
        <f t="shared" si="61"/>
        <v>0</v>
      </c>
      <c r="CQ48" s="142" t="e">
        <f>#REF!+CP48</f>
        <v>#REF!</v>
      </c>
      <c r="CR48" s="142" t="e">
        <f>#REF!+CQ48</f>
        <v>#REF!</v>
      </c>
      <c r="CS48" s="142" t="e">
        <f>#REF!+CR48</f>
        <v>#REF!</v>
      </c>
      <c r="CT48" s="142" t="e">
        <f>#REF!+CS48</f>
        <v>#REF!</v>
      </c>
      <c r="CU48" s="142" t="e">
        <f>#REF!+CT48</f>
        <v>#REF!</v>
      </c>
      <c r="CV48" s="142" t="e">
        <f>#REF!+CU48</f>
        <v>#REF!</v>
      </c>
      <c r="CW48" s="142" t="e">
        <f t="shared" si="8"/>
        <v>#REF!</v>
      </c>
      <c r="CX48" s="142" t="e">
        <f t="shared" si="9"/>
        <v>#REF!</v>
      </c>
      <c r="CY48" s="142" t="e">
        <f t="shared" si="62"/>
        <v>#REF!</v>
      </c>
      <c r="CZ48" s="142" t="e">
        <f t="shared" si="11"/>
        <v>#REF!</v>
      </c>
      <c r="DA48" s="142" t="e">
        <f t="shared" si="12"/>
        <v>#REF!</v>
      </c>
      <c r="DB48" s="142" t="e">
        <f t="shared" si="13"/>
        <v>#REF!</v>
      </c>
      <c r="DC48" s="142" t="e">
        <f t="shared" si="14"/>
        <v>#REF!</v>
      </c>
      <c r="DD48" s="142" t="e">
        <f t="shared" si="15"/>
        <v>#REF!</v>
      </c>
      <c r="DE48" s="142" t="e">
        <f t="shared" si="16"/>
        <v>#REF!</v>
      </c>
      <c r="DF48" s="142" t="e">
        <f t="shared" si="17"/>
        <v>#REF!</v>
      </c>
      <c r="DG48" s="142" t="e">
        <f t="shared" si="18"/>
        <v>#REF!</v>
      </c>
      <c r="DH48" s="142" t="e">
        <f t="shared" si="19"/>
        <v>#REF!</v>
      </c>
      <c r="DI48" s="142" t="e">
        <f t="shared" si="20"/>
        <v>#REF!</v>
      </c>
      <c r="DJ48" s="142" t="e">
        <f t="shared" si="21"/>
        <v>#REF!</v>
      </c>
      <c r="DK48" s="142" t="e">
        <f t="shared" si="22"/>
        <v>#REF!</v>
      </c>
      <c r="DL48" s="142" t="e">
        <f t="shared" si="23"/>
        <v>#REF!</v>
      </c>
      <c r="DM48" s="142" t="e">
        <f t="shared" si="24"/>
        <v>#REF!</v>
      </c>
      <c r="DN48" s="142" t="e">
        <f t="shared" si="25"/>
        <v>#REF!</v>
      </c>
      <c r="DO48" s="142" t="e">
        <f t="shared" si="26"/>
        <v>#REF!</v>
      </c>
      <c r="DP48" s="142" t="e">
        <f t="shared" si="27"/>
        <v>#REF!</v>
      </c>
      <c r="DQ48" s="142" t="e">
        <f t="shared" si="28"/>
        <v>#REF!</v>
      </c>
      <c r="DR48" s="142" t="e">
        <f t="shared" si="29"/>
        <v>#REF!</v>
      </c>
      <c r="DS48" s="142" t="e">
        <f t="shared" si="30"/>
        <v>#REF!</v>
      </c>
      <c r="DT48" s="142" t="e">
        <f t="shared" si="31"/>
        <v>#REF!</v>
      </c>
      <c r="DU48" s="142" t="e">
        <f t="shared" si="32"/>
        <v>#REF!</v>
      </c>
      <c r="DV48" s="142" t="e">
        <f t="shared" si="33"/>
        <v>#REF!</v>
      </c>
      <c r="DW48" s="142" t="e">
        <f t="shared" si="34"/>
        <v>#REF!</v>
      </c>
      <c r="DX48" s="142" t="e">
        <f t="shared" si="35"/>
        <v>#REF!</v>
      </c>
      <c r="DY48" s="142" t="e">
        <f t="shared" si="36"/>
        <v>#REF!</v>
      </c>
      <c r="DZ48" s="142" t="e">
        <f t="shared" si="37"/>
        <v>#REF!</v>
      </c>
      <c r="EA48" s="142" t="e">
        <f t="shared" si="38"/>
        <v>#REF!</v>
      </c>
      <c r="EB48" s="142" t="e">
        <f t="shared" si="39"/>
        <v>#REF!</v>
      </c>
      <c r="EC48" s="142" t="e">
        <f t="shared" si="40"/>
        <v>#REF!</v>
      </c>
      <c r="ED48" s="142" t="e">
        <f t="shared" si="41"/>
        <v>#REF!</v>
      </c>
      <c r="EE48" s="142" t="e">
        <f t="shared" si="42"/>
        <v>#REF!</v>
      </c>
      <c r="EF48" s="142" t="e">
        <f t="shared" si="43"/>
        <v>#REF!</v>
      </c>
      <c r="EG48" s="142" t="e">
        <f t="shared" si="44"/>
        <v>#REF!</v>
      </c>
      <c r="EH48" s="142" t="e">
        <f t="shared" si="45"/>
        <v>#REF!</v>
      </c>
      <c r="EI48" s="142" t="e">
        <f t="shared" si="46"/>
        <v>#REF!</v>
      </c>
      <c r="EJ48" s="142" t="e">
        <f t="shared" si="47"/>
        <v>#REF!</v>
      </c>
      <c r="EK48" s="142" t="e">
        <f t="shared" si="48"/>
        <v>#REF!</v>
      </c>
      <c r="EL48" s="142" t="e">
        <f t="shared" si="49"/>
        <v>#REF!</v>
      </c>
      <c r="EM48" s="142" t="e">
        <f t="shared" si="50"/>
        <v>#REF!</v>
      </c>
      <c r="EN48" s="142" t="e">
        <f t="shared" si="51"/>
        <v>#REF!</v>
      </c>
      <c r="EO48" s="142" t="e">
        <f t="shared" si="52"/>
        <v>#REF!</v>
      </c>
      <c r="EP48" s="142" t="e">
        <f t="shared" si="53"/>
        <v>#REF!</v>
      </c>
      <c r="EQ48" s="142" t="e">
        <f t="shared" si="54"/>
        <v>#REF!</v>
      </c>
      <c r="ER48" s="142" t="e">
        <f t="shared" si="55"/>
        <v>#REF!</v>
      </c>
      <c r="ES48" s="142" t="e">
        <f t="shared" si="56"/>
        <v>#REF!</v>
      </c>
      <c r="ET48" s="142" t="e">
        <f t="shared" si="57"/>
        <v>#REF!</v>
      </c>
      <c r="EU48" s="142" t="e">
        <f t="shared" si="58"/>
        <v>#REF!</v>
      </c>
      <c r="EV48" s="142" t="e">
        <f t="shared" si="59"/>
        <v>#REF!</v>
      </c>
    </row>
    <row r="49" spans="1:152" s="16" customFormat="1" ht="15.75" x14ac:dyDescent="0.2">
      <c r="A49" s="444">
        <v>38</v>
      </c>
      <c r="B49" s="444">
        <v>27101</v>
      </c>
      <c r="C49" s="449" t="s">
        <v>31</v>
      </c>
      <c r="D49" s="446"/>
      <c r="E49" s="446"/>
      <c r="F49" s="446" t="s">
        <v>85</v>
      </c>
      <c r="G49" s="443" t="s">
        <v>217</v>
      </c>
      <c r="H49" s="446"/>
      <c r="I49" s="443"/>
      <c r="J49" s="447"/>
      <c r="K49" s="447"/>
      <c r="L49" s="447">
        <f>VLOOKUP(B49,'4 GO-NUM'!$W$13:$AC$77,5,FALSE)+VLOOKUP(B49,'4.1 GO-ESP'!$W$13:$AC$77,5,FALSE)</f>
        <v>0</v>
      </c>
      <c r="M49" s="447"/>
      <c r="N49" s="448">
        <f t="shared" si="63"/>
        <v>0</v>
      </c>
      <c r="O49" s="56"/>
      <c r="P49" s="8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6"/>
      <c r="BO49" s="6"/>
      <c r="BP49" s="6"/>
      <c r="BQ49" s="6"/>
      <c r="BR49" s="6"/>
      <c r="BS49" s="6"/>
      <c r="BT49" s="6"/>
      <c r="BU49" s="6"/>
      <c r="BV49" s="6"/>
      <c r="BW49" s="6"/>
      <c r="CB49" s="15"/>
      <c r="CC49" s="15"/>
      <c r="CD49" s="15"/>
      <c r="CE49" s="2"/>
      <c r="CF49" s="14"/>
      <c r="CH49" s="143"/>
      <c r="CI49" s="143"/>
      <c r="CJ49" s="143"/>
      <c r="CK49" s="143"/>
      <c r="CL49" s="143"/>
      <c r="CM49" s="143"/>
      <c r="CN49" s="143"/>
      <c r="CO49" s="142">
        <f t="shared" si="60"/>
        <v>0</v>
      </c>
      <c r="CP49" s="142">
        <f t="shared" si="61"/>
        <v>0</v>
      </c>
      <c r="CQ49" s="142" t="e">
        <f>#REF!+CP49</f>
        <v>#REF!</v>
      </c>
      <c r="CR49" s="142" t="e">
        <f>#REF!+CQ49</f>
        <v>#REF!</v>
      </c>
      <c r="CS49" s="142" t="e">
        <f>#REF!+CR49</f>
        <v>#REF!</v>
      </c>
      <c r="CT49" s="142" t="e">
        <f>#REF!+CS49</f>
        <v>#REF!</v>
      </c>
      <c r="CU49" s="142" t="e">
        <f>#REF!+CT49</f>
        <v>#REF!</v>
      </c>
      <c r="CV49" s="142" t="e">
        <f>#REF!+CU49</f>
        <v>#REF!</v>
      </c>
      <c r="CW49" s="142" t="e">
        <f t="shared" si="8"/>
        <v>#REF!</v>
      </c>
      <c r="CX49" s="142" t="e">
        <f t="shared" si="9"/>
        <v>#REF!</v>
      </c>
      <c r="CY49" s="142" t="e">
        <f t="shared" si="62"/>
        <v>#REF!</v>
      </c>
      <c r="CZ49" s="142" t="e">
        <f t="shared" si="11"/>
        <v>#REF!</v>
      </c>
      <c r="DA49" s="142" t="e">
        <f t="shared" si="12"/>
        <v>#REF!</v>
      </c>
      <c r="DB49" s="142" t="e">
        <f t="shared" si="13"/>
        <v>#REF!</v>
      </c>
      <c r="DC49" s="142" t="e">
        <f t="shared" si="14"/>
        <v>#REF!</v>
      </c>
      <c r="DD49" s="142" t="e">
        <f t="shared" si="15"/>
        <v>#REF!</v>
      </c>
      <c r="DE49" s="142" t="e">
        <f t="shared" si="16"/>
        <v>#REF!</v>
      </c>
      <c r="DF49" s="142" t="e">
        <f t="shared" si="17"/>
        <v>#REF!</v>
      </c>
      <c r="DG49" s="142" t="e">
        <f t="shared" si="18"/>
        <v>#REF!</v>
      </c>
      <c r="DH49" s="142" t="e">
        <f t="shared" si="19"/>
        <v>#REF!</v>
      </c>
      <c r="DI49" s="142" t="e">
        <f t="shared" si="20"/>
        <v>#REF!</v>
      </c>
      <c r="DJ49" s="142" t="e">
        <f t="shared" si="21"/>
        <v>#REF!</v>
      </c>
      <c r="DK49" s="142" t="e">
        <f t="shared" si="22"/>
        <v>#REF!</v>
      </c>
      <c r="DL49" s="142" t="e">
        <f t="shared" si="23"/>
        <v>#REF!</v>
      </c>
      <c r="DM49" s="142" t="e">
        <f t="shared" si="24"/>
        <v>#REF!</v>
      </c>
      <c r="DN49" s="142" t="e">
        <f t="shared" si="25"/>
        <v>#REF!</v>
      </c>
      <c r="DO49" s="142" t="e">
        <f t="shared" si="26"/>
        <v>#REF!</v>
      </c>
      <c r="DP49" s="142" t="e">
        <f t="shared" si="27"/>
        <v>#REF!</v>
      </c>
      <c r="DQ49" s="142" t="e">
        <f t="shared" si="28"/>
        <v>#REF!</v>
      </c>
      <c r="DR49" s="142" t="e">
        <f t="shared" si="29"/>
        <v>#REF!</v>
      </c>
      <c r="DS49" s="142" t="e">
        <f t="shared" si="30"/>
        <v>#REF!</v>
      </c>
      <c r="DT49" s="142" t="e">
        <f t="shared" si="31"/>
        <v>#REF!</v>
      </c>
      <c r="DU49" s="142" t="e">
        <f t="shared" si="32"/>
        <v>#REF!</v>
      </c>
      <c r="DV49" s="142" t="e">
        <f t="shared" si="33"/>
        <v>#REF!</v>
      </c>
      <c r="DW49" s="142" t="e">
        <f t="shared" si="34"/>
        <v>#REF!</v>
      </c>
      <c r="DX49" s="142" t="e">
        <f t="shared" si="35"/>
        <v>#REF!</v>
      </c>
      <c r="DY49" s="142" t="e">
        <f t="shared" si="36"/>
        <v>#REF!</v>
      </c>
      <c r="DZ49" s="142" t="e">
        <f t="shared" si="37"/>
        <v>#REF!</v>
      </c>
      <c r="EA49" s="142" t="e">
        <f t="shared" si="38"/>
        <v>#REF!</v>
      </c>
      <c r="EB49" s="142" t="e">
        <f t="shared" si="39"/>
        <v>#REF!</v>
      </c>
      <c r="EC49" s="142" t="e">
        <f t="shared" si="40"/>
        <v>#REF!</v>
      </c>
      <c r="ED49" s="142" t="e">
        <f t="shared" si="41"/>
        <v>#REF!</v>
      </c>
      <c r="EE49" s="142" t="e">
        <f t="shared" si="42"/>
        <v>#REF!</v>
      </c>
      <c r="EF49" s="142" t="e">
        <f t="shared" si="43"/>
        <v>#REF!</v>
      </c>
      <c r="EG49" s="142" t="e">
        <f t="shared" si="44"/>
        <v>#REF!</v>
      </c>
      <c r="EH49" s="142" t="e">
        <f t="shared" si="45"/>
        <v>#REF!</v>
      </c>
      <c r="EI49" s="142" t="e">
        <f t="shared" si="46"/>
        <v>#REF!</v>
      </c>
      <c r="EJ49" s="142" t="e">
        <f t="shared" si="47"/>
        <v>#REF!</v>
      </c>
      <c r="EK49" s="142" t="e">
        <f t="shared" si="48"/>
        <v>#REF!</v>
      </c>
      <c r="EL49" s="142" t="e">
        <f t="shared" si="49"/>
        <v>#REF!</v>
      </c>
      <c r="EM49" s="142" t="e">
        <f t="shared" si="50"/>
        <v>#REF!</v>
      </c>
      <c r="EN49" s="142" t="e">
        <f t="shared" si="51"/>
        <v>#REF!</v>
      </c>
      <c r="EO49" s="142" t="e">
        <f t="shared" si="52"/>
        <v>#REF!</v>
      </c>
      <c r="EP49" s="142" t="e">
        <f t="shared" si="53"/>
        <v>#REF!</v>
      </c>
      <c r="EQ49" s="142" t="e">
        <f t="shared" si="54"/>
        <v>#REF!</v>
      </c>
      <c r="ER49" s="142" t="e">
        <f t="shared" si="55"/>
        <v>#REF!</v>
      </c>
      <c r="ES49" s="142" t="e">
        <f t="shared" si="56"/>
        <v>#REF!</v>
      </c>
      <c r="ET49" s="142" t="e">
        <f t="shared" si="57"/>
        <v>#REF!</v>
      </c>
      <c r="EU49" s="142" t="e">
        <f t="shared" si="58"/>
        <v>#REF!</v>
      </c>
      <c r="EV49" s="142" t="e">
        <f t="shared" si="59"/>
        <v>#REF!</v>
      </c>
    </row>
    <row r="50" spans="1:152" s="16" customFormat="1" ht="15.75" x14ac:dyDescent="0.2">
      <c r="A50" s="369">
        <v>39</v>
      </c>
      <c r="B50" s="369">
        <v>27201</v>
      </c>
      <c r="C50" s="370" t="s">
        <v>52</v>
      </c>
      <c r="D50" s="371"/>
      <c r="E50" s="371"/>
      <c r="F50" s="371" t="s">
        <v>85</v>
      </c>
      <c r="G50" s="372" t="s">
        <v>217</v>
      </c>
      <c r="H50" s="371"/>
      <c r="I50" s="372"/>
      <c r="J50" s="373"/>
      <c r="K50" s="373"/>
      <c r="L50" s="373">
        <f>VLOOKUP(B50,'4 GO-NUM'!$W$13:$AC$77,5,FALSE)+VLOOKUP(B50,'4.1 GO-ESP'!$W$13:$AC$77,5,FALSE)</f>
        <v>0</v>
      </c>
      <c r="M50" s="373"/>
      <c r="N50" s="374">
        <f t="shared" si="63"/>
        <v>0</v>
      </c>
      <c r="O50" s="56"/>
      <c r="P50" s="8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6"/>
      <c r="BO50" s="6"/>
      <c r="BP50" s="6"/>
      <c r="BQ50" s="6"/>
      <c r="BR50" s="6"/>
      <c r="BS50" s="6"/>
      <c r="BT50" s="6"/>
      <c r="BU50" s="6"/>
      <c r="BV50" s="6"/>
      <c r="BW50" s="6"/>
      <c r="CB50" s="15"/>
      <c r="CC50" s="15"/>
      <c r="CD50" s="15"/>
      <c r="CE50" s="2"/>
      <c r="CF50" s="14"/>
      <c r="CO50" s="142">
        <f t="shared" si="60"/>
        <v>0</v>
      </c>
      <c r="CP50" s="142">
        <f t="shared" si="61"/>
        <v>0</v>
      </c>
      <c r="CQ50" s="142" t="e">
        <f>#REF!+CP50</f>
        <v>#REF!</v>
      </c>
      <c r="CR50" s="142" t="e">
        <f>#REF!+CQ50</f>
        <v>#REF!</v>
      </c>
      <c r="CS50" s="142" t="e">
        <f>#REF!+CR50</f>
        <v>#REF!</v>
      </c>
      <c r="CT50" s="142" t="e">
        <f>#REF!+CS50</f>
        <v>#REF!</v>
      </c>
      <c r="CU50" s="142" t="e">
        <f>#REF!+CT50</f>
        <v>#REF!</v>
      </c>
      <c r="CV50" s="142" t="e">
        <f>#REF!+CU50</f>
        <v>#REF!</v>
      </c>
      <c r="CW50" s="142" t="e">
        <f t="shared" si="8"/>
        <v>#REF!</v>
      </c>
      <c r="CX50" s="142" t="e">
        <f t="shared" si="9"/>
        <v>#REF!</v>
      </c>
      <c r="CY50" s="142" t="e">
        <f t="shared" si="62"/>
        <v>#REF!</v>
      </c>
      <c r="CZ50" s="142" t="e">
        <f t="shared" si="11"/>
        <v>#REF!</v>
      </c>
      <c r="DA50" s="142" t="e">
        <f t="shared" si="12"/>
        <v>#REF!</v>
      </c>
      <c r="DB50" s="142" t="e">
        <f t="shared" si="13"/>
        <v>#REF!</v>
      </c>
      <c r="DC50" s="142" t="e">
        <f t="shared" si="14"/>
        <v>#REF!</v>
      </c>
      <c r="DD50" s="142" t="e">
        <f t="shared" si="15"/>
        <v>#REF!</v>
      </c>
      <c r="DE50" s="142" t="e">
        <f t="shared" si="16"/>
        <v>#REF!</v>
      </c>
      <c r="DF50" s="142" t="e">
        <f t="shared" si="17"/>
        <v>#REF!</v>
      </c>
      <c r="DG50" s="142" t="e">
        <f t="shared" si="18"/>
        <v>#REF!</v>
      </c>
      <c r="DH50" s="142" t="e">
        <f t="shared" si="19"/>
        <v>#REF!</v>
      </c>
      <c r="DI50" s="142" t="e">
        <f t="shared" si="20"/>
        <v>#REF!</v>
      </c>
      <c r="DJ50" s="142" t="e">
        <f t="shared" si="21"/>
        <v>#REF!</v>
      </c>
      <c r="DK50" s="142" t="e">
        <f t="shared" si="22"/>
        <v>#REF!</v>
      </c>
      <c r="DL50" s="142" t="e">
        <f t="shared" si="23"/>
        <v>#REF!</v>
      </c>
      <c r="DM50" s="142" t="e">
        <f t="shared" si="24"/>
        <v>#REF!</v>
      </c>
      <c r="DN50" s="142" t="e">
        <f t="shared" si="25"/>
        <v>#REF!</v>
      </c>
      <c r="DO50" s="142" t="e">
        <f t="shared" si="26"/>
        <v>#REF!</v>
      </c>
      <c r="DP50" s="142" t="e">
        <f t="shared" si="27"/>
        <v>#REF!</v>
      </c>
      <c r="DQ50" s="142" t="e">
        <f t="shared" si="28"/>
        <v>#REF!</v>
      </c>
      <c r="DR50" s="142" t="e">
        <f t="shared" si="29"/>
        <v>#REF!</v>
      </c>
      <c r="DS50" s="142" t="e">
        <f t="shared" si="30"/>
        <v>#REF!</v>
      </c>
      <c r="DT50" s="142" t="e">
        <f t="shared" si="31"/>
        <v>#REF!</v>
      </c>
      <c r="DU50" s="142" t="e">
        <f t="shared" si="32"/>
        <v>#REF!</v>
      </c>
      <c r="DV50" s="142" t="e">
        <f t="shared" si="33"/>
        <v>#REF!</v>
      </c>
      <c r="DW50" s="142" t="e">
        <f t="shared" si="34"/>
        <v>#REF!</v>
      </c>
      <c r="DX50" s="142" t="e">
        <f t="shared" si="35"/>
        <v>#REF!</v>
      </c>
      <c r="DY50" s="142" t="e">
        <f t="shared" si="36"/>
        <v>#REF!</v>
      </c>
      <c r="DZ50" s="142" t="e">
        <f t="shared" si="37"/>
        <v>#REF!</v>
      </c>
      <c r="EA50" s="142" t="e">
        <f t="shared" si="38"/>
        <v>#REF!</v>
      </c>
      <c r="EB50" s="142" t="e">
        <f t="shared" si="39"/>
        <v>#REF!</v>
      </c>
      <c r="EC50" s="142" t="e">
        <f t="shared" si="40"/>
        <v>#REF!</v>
      </c>
      <c r="ED50" s="142" t="e">
        <f t="shared" si="41"/>
        <v>#REF!</v>
      </c>
      <c r="EE50" s="142" t="e">
        <f t="shared" si="42"/>
        <v>#REF!</v>
      </c>
      <c r="EF50" s="142" t="e">
        <f t="shared" si="43"/>
        <v>#REF!</v>
      </c>
      <c r="EG50" s="142" t="e">
        <f t="shared" si="44"/>
        <v>#REF!</v>
      </c>
      <c r="EH50" s="142" t="e">
        <f t="shared" si="45"/>
        <v>#REF!</v>
      </c>
      <c r="EI50" s="142" t="e">
        <f t="shared" si="46"/>
        <v>#REF!</v>
      </c>
      <c r="EJ50" s="142" t="e">
        <f t="shared" si="47"/>
        <v>#REF!</v>
      </c>
      <c r="EK50" s="142" t="e">
        <f t="shared" si="48"/>
        <v>#REF!</v>
      </c>
      <c r="EL50" s="142" t="e">
        <f t="shared" si="49"/>
        <v>#REF!</v>
      </c>
      <c r="EM50" s="142" t="e">
        <f t="shared" si="50"/>
        <v>#REF!</v>
      </c>
      <c r="EN50" s="142" t="e">
        <f t="shared" si="51"/>
        <v>#REF!</v>
      </c>
      <c r="EO50" s="142" t="e">
        <f t="shared" si="52"/>
        <v>#REF!</v>
      </c>
      <c r="EP50" s="142" t="e">
        <f t="shared" si="53"/>
        <v>#REF!</v>
      </c>
      <c r="EQ50" s="142" t="e">
        <f t="shared" si="54"/>
        <v>#REF!</v>
      </c>
      <c r="ER50" s="142" t="e">
        <f t="shared" si="55"/>
        <v>#REF!</v>
      </c>
      <c r="ES50" s="142" t="e">
        <f t="shared" si="56"/>
        <v>#REF!</v>
      </c>
      <c r="ET50" s="142" t="e">
        <f t="shared" si="57"/>
        <v>#REF!</v>
      </c>
      <c r="EU50" s="142" t="e">
        <f t="shared" si="58"/>
        <v>#REF!</v>
      </c>
      <c r="EV50" s="142" t="e">
        <f t="shared" si="59"/>
        <v>#REF!</v>
      </c>
    </row>
    <row r="51" spans="1:152" s="16" customFormat="1" ht="25.5" x14ac:dyDescent="0.2">
      <c r="A51" s="444">
        <v>40</v>
      </c>
      <c r="B51" s="444">
        <v>27501</v>
      </c>
      <c r="C51" s="449" t="s">
        <v>32</v>
      </c>
      <c r="D51" s="446"/>
      <c r="E51" s="446"/>
      <c r="F51" s="446" t="s">
        <v>85</v>
      </c>
      <c r="G51" s="443" t="s">
        <v>217</v>
      </c>
      <c r="H51" s="446"/>
      <c r="I51" s="443"/>
      <c r="J51" s="447"/>
      <c r="K51" s="447"/>
      <c r="L51" s="447">
        <f>VLOOKUP(B51,'4 GO-NUM'!$W$13:$AC$77,5,FALSE)+VLOOKUP(B51,'4.1 GO-ESP'!$W$13:$AC$77,5,FALSE)</f>
        <v>0</v>
      </c>
      <c r="M51" s="447"/>
      <c r="N51" s="448">
        <f t="shared" si="63"/>
        <v>0</v>
      </c>
      <c r="O51" s="56"/>
      <c r="P51" s="8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6"/>
      <c r="BO51" s="6"/>
      <c r="BP51" s="6"/>
      <c r="BQ51" s="6"/>
      <c r="BR51" s="6"/>
      <c r="BS51" s="6"/>
      <c r="BT51" s="6"/>
      <c r="BU51" s="6"/>
      <c r="BV51" s="6"/>
      <c r="BW51" s="6"/>
      <c r="CB51" s="15"/>
      <c r="CC51" s="15"/>
      <c r="CD51" s="15"/>
      <c r="CE51" s="2"/>
      <c r="CF51" s="14"/>
      <c r="CH51" s="143"/>
      <c r="CI51" s="143"/>
      <c r="CJ51" s="143"/>
      <c r="CK51" s="143"/>
      <c r="CL51" s="143"/>
      <c r="CM51" s="143"/>
      <c r="CN51" s="143"/>
      <c r="CO51" s="142">
        <f t="shared" si="60"/>
        <v>0</v>
      </c>
      <c r="CP51" s="142">
        <f t="shared" si="61"/>
        <v>0</v>
      </c>
      <c r="CQ51" s="142" t="e">
        <f>#REF!+CP51</f>
        <v>#REF!</v>
      </c>
      <c r="CR51" s="142" t="e">
        <f>#REF!+CQ51</f>
        <v>#REF!</v>
      </c>
      <c r="CS51" s="142" t="e">
        <f>#REF!+CR51</f>
        <v>#REF!</v>
      </c>
      <c r="CT51" s="142" t="e">
        <f>#REF!+CS51</f>
        <v>#REF!</v>
      </c>
      <c r="CU51" s="142" t="e">
        <f>#REF!+CT51</f>
        <v>#REF!</v>
      </c>
      <c r="CV51" s="142" t="e">
        <f>#REF!+CU51</f>
        <v>#REF!</v>
      </c>
      <c r="CW51" s="142" t="e">
        <f t="shared" si="8"/>
        <v>#REF!</v>
      </c>
      <c r="CX51" s="142" t="e">
        <f t="shared" si="9"/>
        <v>#REF!</v>
      </c>
      <c r="CY51" s="142" t="e">
        <f t="shared" si="62"/>
        <v>#REF!</v>
      </c>
      <c r="CZ51" s="142" t="e">
        <f t="shared" si="11"/>
        <v>#REF!</v>
      </c>
      <c r="DA51" s="142" t="e">
        <f t="shared" si="12"/>
        <v>#REF!</v>
      </c>
      <c r="DB51" s="142" t="e">
        <f t="shared" si="13"/>
        <v>#REF!</v>
      </c>
      <c r="DC51" s="142" t="e">
        <f t="shared" si="14"/>
        <v>#REF!</v>
      </c>
      <c r="DD51" s="142" t="e">
        <f t="shared" si="15"/>
        <v>#REF!</v>
      </c>
      <c r="DE51" s="142" t="e">
        <f t="shared" si="16"/>
        <v>#REF!</v>
      </c>
      <c r="DF51" s="142" t="e">
        <f t="shared" si="17"/>
        <v>#REF!</v>
      </c>
      <c r="DG51" s="142" t="e">
        <f t="shared" si="18"/>
        <v>#REF!</v>
      </c>
      <c r="DH51" s="142" t="e">
        <f t="shared" si="19"/>
        <v>#REF!</v>
      </c>
      <c r="DI51" s="142" t="e">
        <f t="shared" si="20"/>
        <v>#REF!</v>
      </c>
      <c r="DJ51" s="142" t="e">
        <f t="shared" si="21"/>
        <v>#REF!</v>
      </c>
      <c r="DK51" s="142" t="e">
        <f t="shared" si="22"/>
        <v>#REF!</v>
      </c>
      <c r="DL51" s="142" t="e">
        <f t="shared" si="23"/>
        <v>#REF!</v>
      </c>
      <c r="DM51" s="142" t="e">
        <f t="shared" si="24"/>
        <v>#REF!</v>
      </c>
      <c r="DN51" s="142" t="e">
        <f t="shared" si="25"/>
        <v>#REF!</v>
      </c>
      <c r="DO51" s="142" t="e">
        <f t="shared" si="26"/>
        <v>#REF!</v>
      </c>
      <c r="DP51" s="142" t="e">
        <f t="shared" si="27"/>
        <v>#REF!</v>
      </c>
      <c r="DQ51" s="142" t="e">
        <f t="shared" si="28"/>
        <v>#REF!</v>
      </c>
      <c r="DR51" s="142" t="e">
        <f t="shared" si="29"/>
        <v>#REF!</v>
      </c>
      <c r="DS51" s="142" t="e">
        <f t="shared" si="30"/>
        <v>#REF!</v>
      </c>
      <c r="DT51" s="142" t="e">
        <f t="shared" si="31"/>
        <v>#REF!</v>
      </c>
      <c r="DU51" s="142" t="e">
        <f t="shared" si="32"/>
        <v>#REF!</v>
      </c>
      <c r="DV51" s="142" t="e">
        <f t="shared" si="33"/>
        <v>#REF!</v>
      </c>
      <c r="DW51" s="142" t="e">
        <f t="shared" si="34"/>
        <v>#REF!</v>
      </c>
      <c r="DX51" s="142" t="e">
        <f t="shared" si="35"/>
        <v>#REF!</v>
      </c>
      <c r="DY51" s="142" t="e">
        <f t="shared" si="36"/>
        <v>#REF!</v>
      </c>
      <c r="DZ51" s="142" t="e">
        <f t="shared" si="37"/>
        <v>#REF!</v>
      </c>
      <c r="EA51" s="142" t="e">
        <f t="shared" si="38"/>
        <v>#REF!</v>
      </c>
      <c r="EB51" s="142" t="e">
        <f t="shared" si="39"/>
        <v>#REF!</v>
      </c>
      <c r="EC51" s="142" t="e">
        <f t="shared" si="40"/>
        <v>#REF!</v>
      </c>
      <c r="ED51" s="142" t="e">
        <f t="shared" si="41"/>
        <v>#REF!</v>
      </c>
      <c r="EE51" s="142" t="e">
        <f t="shared" si="42"/>
        <v>#REF!</v>
      </c>
      <c r="EF51" s="142" t="e">
        <f t="shared" si="43"/>
        <v>#REF!</v>
      </c>
      <c r="EG51" s="142" t="e">
        <f t="shared" si="44"/>
        <v>#REF!</v>
      </c>
      <c r="EH51" s="142" t="e">
        <f t="shared" si="45"/>
        <v>#REF!</v>
      </c>
      <c r="EI51" s="142" t="e">
        <f t="shared" si="46"/>
        <v>#REF!</v>
      </c>
      <c r="EJ51" s="142" t="e">
        <f t="shared" si="47"/>
        <v>#REF!</v>
      </c>
      <c r="EK51" s="142" t="e">
        <f t="shared" si="48"/>
        <v>#REF!</v>
      </c>
      <c r="EL51" s="142" t="e">
        <f t="shared" si="49"/>
        <v>#REF!</v>
      </c>
      <c r="EM51" s="142" t="e">
        <f t="shared" si="50"/>
        <v>#REF!</v>
      </c>
      <c r="EN51" s="142" t="e">
        <f t="shared" si="51"/>
        <v>#REF!</v>
      </c>
      <c r="EO51" s="142" t="e">
        <f t="shared" si="52"/>
        <v>#REF!</v>
      </c>
      <c r="EP51" s="142" t="e">
        <f t="shared" si="53"/>
        <v>#REF!</v>
      </c>
      <c r="EQ51" s="142" t="e">
        <f t="shared" si="54"/>
        <v>#REF!</v>
      </c>
      <c r="ER51" s="142" t="e">
        <f t="shared" si="55"/>
        <v>#REF!</v>
      </c>
      <c r="ES51" s="142" t="e">
        <f t="shared" si="56"/>
        <v>#REF!</v>
      </c>
      <c r="ET51" s="142" t="e">
        <f t="shared" si="57"/>
        <v>#REF!</v>
      </c>
      <c r="EU51" s="142" t="e">
        <f t="shared" si="58"/>
        <v>#REF!</v>
      </c>
      <c r="EV51" s="142" t="e">
        <f t="shared" si="59"/>
        <v>#REF!</v>
      </c>
    </row>
    <row r="52" spans="1:152" s="16" customFormat="1" ht="15.75" x14ac:dyDescent="0.2">
      <c r="A52" s="369">
        <v>41</v>
      </c>
      <c r="B52" s="369">
        <v>29101</v>
      </c>
      <c r="C52" s="370" t="s">
        <v>33</v>
      </c>
      <c r="D52" s="371"/>
      <c r="E52" s="371"/>
      <c r="F52" s="371" t="s">
        <v>85</v>
      </c>
      <c r="G52" s="372" t="s">
        <v>217</v>
      </c>
      <c r="H52" s="371"/>
      <c r="I52" s="372"/>
      <c r="J52" s="373"/>
      <c r="K52" s="373"/>
      <c r="L52" s="373">
        <f>VLOOKUP(B52,'4 GO-NUM'!$W$13:$AC$77,5,FALSE)+VLOOKUP(B52,'4.1 GO-ESP'!$W$13:$AC$77,5,FALSE)</f>
        <v>0</v>
      </c>
      <c r="M52" s="373"/>
      <c r="N52" s="374">
        <f t="shared" si="63"/>
        <v>0</v>
      </c>
      <c r="O52" s="56"/>
      <c r="P52" s="8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6"/>
      <c r="BO52" s="6"/>
      <c r="BP52" s="6"/>
      <c r="BQ52" s="6"/>
      <c r="BR52" s="6"/>
      <c r="BS52" s="6"/>
      <c r="BT52" s="6"/>
      <c r="BU52" s="6"/>
      <c r="BV52" s="6"/>
      <c r="BW52" s="6"/>
      <c r="CB52" s="15"/>
      <c r="CC52" s="15"/>
      <c r="CD52" s="15"/>
      <c r="CE52" s="2"/>
      <c r="CF52" s="14"/>
      <c r="CO52" s="142">
        <f t="shared" si="60"/>
        <v>0</v>
      </c>
      <c r="CP52" s="142">
        <f t="shared" si="61"/>
        <v>0</v>
      </c>
      <c r="CQ52" s="142" t="e">
        <f>#REF!+CP52</f>
        <v>#REF!</v>
      </c>
      <c r="CR52" s="142" t="e">
        <f>#REF!+CQ52</f>
        <v>#REF!</v>
      </c>
      <c r="CS52" s="142" t="e">
        <f>#REF!+CR52</f>
        <v>#REF!</v>
      </c>
      <c r="CT52" s="142" t="e">
        <f>#REF!+CS52</f>
        <v>#REF!</v>
      </c>
      <c r="CU52" s="142" t="e">
        <f>#REF!+CT52</f>
        <v>#REF!</v>
      </c>
      <c r="CV52" s="142" t="e">
        <f>#REF!+CU52</f>
        <v>#REF!</v>
      </c>
      <c r="CW52" s="142" t="e">
        <f t="shared" si="8"/>
        <v>#REF!</v>
      </c>
      <c r="CX52" s="142" t="e">
        <f t="shared" si="9"/>
        <v>#REF!</v>
      </c>
      <c r="CY52" s="142" t="e">
        <f t="shared" si="62"/>
        <v>#REF!</v>
      </c>
      <c r="CZ52" s="142" t="e">
        <f t="shared" si="11"/>
        <v>#REF!</v>
      </c>
      <c r="DA52" s="142" t="e">
        <f t="shared" si="12"/>
        <v>#REF!</v>
      </c>
      <c r="DB52" s="142" t="e">
        <f t="shared" si="13"/>
        <v>#REF!</v>
      </c>
      <c r="DC52" s="142" t="e">
        <f t="shared" si="14"/>
        <v>#REF!</v>
      </c>
      <c r="DD52" s="142" t="e">
        <f t="shared" si="15"/>
        <v>#REF!</v>
      </c>
      <c r="DE52" s="142" t="e">
        <f t="shared" si="16"/>
        <v>#REF!</v>
      </c>
      <c r="DF52" s="142" t="e">
        <f t="shared" si="17"/>
        <v>#REF!</v>
      </c>
      <c r="DG52" s="142" t="e">
        <f t="shared" si="18"/>
        <v>#REF!</v>
      </c>
      <c r="DH52" s="142" t="e">
        <f t="shared" si="19"/>
        <v>#REF!</v>
      </c>
      <c r="DI52" s="142" t="e">
        <f t="shared" si="20"/>
        <v>#REF!</v>
      </c>
      <c r="DJ52" s="142" t="e">
        <f t="shared" si="21"/>
        <v>#REF!</v>
      </c>
      <c r="DK52" s="142" t="e">
        <f t="shared" si="22"/>
        <v>#REF!</v>
      </c>
      <c r="DL52" s="142" t="e">
        <f t="shared" si="23"/>
        <v>#REF!</v>
      </c>
      <c r="DM52" s="142" t="e">
        <f t="shared" si="24"/>
        <v>#REF!</v>
      </c>
      <c r="DN52" s="142" t="e">
        <f t="shared" si="25"/>
        <v>#REF!</v>
      </c>
      <c r="DO52" s="142" t="e">
        <f t="shared" si="26"/>
        <v>#REF!</v>
      </c>
      <c r="DP52" s="142" t="e">
        <f t="shared" si="27"/>
        <v>#REF!</v>
      </c>
      <c r="DQ52" s="142" t="e">
        <f t="shared" si="28"/>
        <v>#REF!</v>
      </c>
      <c r="DR52" s="142" t="e">
        <f t="shared" si="29"/>
        <v>#REF!</v>
      </c>
      <c r="DS52" s="142" t="e">
        <f t="shared" si="30"/>
        <v>#REF!</v>
      </c>
      <c r="DT52" s="142" t="e">
        <f t="shared" si="31"/>
        <v>#REF!</v>
      </c>
      <c r="DU52" s="142" t="e">
        <f t="shared" si="32"/>
        <v>#REF!</v>
      </c>
      <c r="DV52" s="142" t="e">
        <f t="shared" si="33"/>
        <v>#REF!</v>
      </c>
      <c r="DW52" s="142" t="e">
        <f t="shared" si="34"/>
        <v>#REF!</v>
      </c>
      <c r="DX52" s="142" t="e">
        <f t="shared" si="35"/>
        <v>#REF!</v>
      </c>
      <c r="DY52" s="142" t="e">
        <f t="shared" si="36"/>
        <v>#REF!</v>
      </c>
      <c r="DZ52" s="142" t="e">
        <f t="shared" si="37"/>
        <v>#REF!</v>
      </c>
      <c r="EA52" s="142" t="e">
        <f t="shared" si="38"/>
        <v>#REF!</v>
      </c>
      <c r="EB52" s="142" t="e">
        <f t="shared" si="39"/>
        <v>#REF!</v>
      </c>
      <c r="EC52" s="142" t="e">
        <f t="shared" si="40"/>
        <v>#REF!</v>
      </c>
      <c r="ED52" s="142" t="e">
        <f t="shared" si="41"/>
        <v>#REF!</v>
      </c>
      <c r="EE52" s="142" t="e">
        <f t="shared" si="42"/>
        <v>#REF!</v>
      </c>
      <c r="EF52" s="142" t="e">
        <f t="shared" si="43"/>
        <v>#REF!</v>
      </c>
      <c r="EG52" s="142" t="e">
        <f t="shared" si="44"/>
        <v>#REF!</v>
      </c>
      <c r="EH52" s="142" t="e">
        <f t="shared" si="45"/>
        <v>#REF!</v>
      </c>
      <c r="EI52" s="142" t="e">
        <f t="shared" si="46"/>
        <v>#REF!</v>
      </c>
      <c r="EJ52" s="142" t="e">
        <f t="shared" si="47"/>
        <v>#REF!</v>
      </c>
      <c r="EK52" s="142" t="e">
        <f t="shared" si="48"/>
        <v>#REF!</v>
      </c>
      <c r="EL52" s="142" t="e">
        <f t="shared" si="49"/>
        <v>#REF!</v>
      </c>
      <c r="EM52" s="142" t="e">
        <f t="shared" si="50"/>
        <v>#REF!</v>
      </c>
      <c r="EN52" s="142" t="e">
        <f t="shared" si="51"/>
        <v>#REF!</v>
      </c>
      <c r="EO52" s="142" t="e">
        <f t="shared" si="52"/>
        <v>#REF!</v>
      </c>
      <c r="EP52" s="142" t="e">
        <f t="shared" si="53"/>
        <v>#REF!</v>
      </c>
      <c r="EQ52" s="142" t="e">
        <f t="shared" si="54"/>
        <v>#REF!</v>
      </c>
      <c r="ER52" s="142" t="e">
        <f t="shared" si="55"/>
        <v>#REF!</v>
      </c>
      <c r="ES52" s="142" t="e">
        <f t="shared" si="56"/>
        <v>#REF!</v>
      </c>
      <c r="ET52" s="142" t="e">
        <f t="shared" si="57"/>
        <v>#REF!</v>
      </c>
      <c r="EU52" s="142" t="e">
        <f t="shared" si="58"/>
        <v>#REF!</v>
      </c>
      <c r="EV52" s="142" t="e">
        <f t="shared" si="59"/>
        <v>#REF!</v>
      </c>
    </row>
    <row r="53" spans="1:152" s="16" customFormat="1" ht="15.75" x14ac:dyDescent="0.2">
      <c r="A53" s="444">
        <v>42</v>
      </c>
      <c r="B53" s="444">
        <v>29201</v>
      </c>
      <c r="C53" s="449" t="s">
        <v>53</v>
      </c>
      <c r="D53" s="446"/>
      <c r="E53" s="446"/>
      <c r="F53" s="446" t="s">
        <v>85</v>
      </c>
      <c r="G53" s="443"/>
      <c r="H53" s="446"/>
      <c r="I53" s="443"/>
      <c r="J53" s="447"/>
      <c r="K53" s="447"/>
      <c r="L53" s="447">
        <f>VLOOKUP(B53,'4 GO-NUM'!$W$13:$AC$77,5,FALSE)+VLOOKUP(B53,'4.1 GO-ESP'!$W$13:$AC$77,5,FALSE)</f>
        <v>0</v>
      </c>
      <c r="M53" s="447"/>
      <c r="N53" s="448">
        <f t="shared" si="63"/>
        <v>0</v>
      </c>
      <c r="O53" s="56"/>
      <c r="P53" s="8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6"/>
      <c r="BO53" s="6"/>
      <c r="BP53" s="6"/>
      <c r="BQ53" s="6"/>
      <c r="BR53" s="6"/>
      <c r="BS53" s="6"/>
      <c r="BT53" s="6"/>
      <c r="BU53" s="6"/>
      <c r="BV53" s="6"/>
      <c r="BW53" s="6"/>
      <c r="CB53" s="15"/>
      <c r="CC53" s="15"/>
      <c r="CD53" s="15"/>
      <c r="CE53" s="2"/>
      <c r="CF53" s="14"/>
      <c r="CH53" s="143"/>
      <c r="CI53" s="143"/>
      <c r="CJ53" s="143"/>
      <c r="CK53" s="143"/>
      <c r="CL53" s="143"/>
      <c r="CM53" s="143"/>
      <c r="CN53" s="143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</row>
    <row r="54" spans="1:152" s="16" customFormat="1" ht="25.5" x14ac:dyDescent="0.2">
      <c r="A54" s="369">
        <v>43</v>
      </c>
      <c r="B54" s="369">
        <v>29301</v>
      </c>
      <c r="C54" s="370" t="s">
        <v>210</v>
      </c>
      <c r="D54" s="371"/>
      <c r="E54" s="371"/>
      <c r="F54" s="371" t="s">
        <v>85</v>
      </c>
      <c r="G54" s="372"/>
      <c r="H54" s="371"/>
      <c r="I54" s="372"/>
      <c r="J54" s="373"/>
      <c r="K54" s="373"/>
      <c r="L54" s="373">
        <f>VLOOKUP(B54,'4 GO-NUM'!$W$13:$AC$77,5,FALSE)+VLOOKUP(B54,'4.1 GO-ESP'!$W$13:$AC$77,5,FALSE)</f>
        <v>0</v>
      </c>
      <c r="M54" s="373"/>
      <c r="N54" s="374">
        <f t="shared" si="63"/>
        <v>0</v>
      </c>
      <c r="O54" s="56"/>
      <c r="P54" s="8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6"/>
      <c r="BO54" s="6"/>
      <c r="BP54" s="6"/>
      <c r="BQ54" s="6"/>
      <c r="BR54" s="6"/>
      <c r="BS54" s="6"/>
      <c r="BT54" s="6"/>
      <c r="BU54" s="6"/>
      <c r="BV54" s="6"/>
      <c r="BW54" s="6"/>
      <c r="CB54" s="15"/>
      <c r="CC54" s="15"/>
      <c r="CD54" s="15"/>
      <c r="CE54" s="2"/>
      <c r="CF54" s="14"/>
      <c r="CO54" s="142">
        <f t="shared" ref="CO54:CO88" si="64">L54</f>
        <v>0</v>
      </c>
      <c r="CP54" s="142">
        <f t="shared" ref="CP54:CP93" si="65">M54+CO54</f>
        <v>0</v>
      </c>
      <c r="CQ54" s="142" t="e">
        <f>#REF!+CP54</f>
        <v>#REF!</v>
      </c>
      <c r="CR54" s="142" t="e">
        <f>#REF!+CQ54</f>
        <v>#REF!</v>
      </c>
      <c r="CS54" s="142" t="e">
        <f>#REF!+CR54</f>
        <v>#REF!</v>
      </c>
      <c r="CT54" s="142" t="e">
        <f>#REF!+CS54</f>
        <v>#REF!</v>
      </c>
      <c r="CU54" s="142" t="e">
        <f>#REF!+CT54</f>
        <v>#REF!</v>
      </c>
      <c r="CV54" s="142" t="e">
        <f>#REF!+CU54</f>
        <v>#REF!</v>
      </c>
      <c r="CW54" s="142" t="e">
        <f t="shared" si="8"/>
        <v>#REF!</v>
      </c>
      <c r="CX54" s="142" t="e">
        <f t="shared" si="9"/>
        <v>#REF!</v>
      </c>
      <c r="CY54" s="142" t="e">
        <f t="shared" ref="CY54:CY88" si="66">P49+CX54</f>
        <v>#REF!</v>
      </c>
      <c r="CZ54" s="142" t="e">
        <f t="shared" si="11"/>
        <v>#REF!</v>
      </c>
      <c r="DA54" s="142" t="e">
        <f t="shared" si="12"/>
        <v>#REF!</v>
      </c>
      <c r="DB54" s="142" t="e">
        <f t="shared" si="13"/>
        <v>#REF!</v>
      </c>
      <c r="DC54" s="142" t="e">
        <f t="shared" si="14"/>
        <v>#REF!</v>
      </c>
      <c r="DD54" s="142" t="e">
        <f t="shared" si="15"/>
        <v>#REF!</v>
      </c>
      <c r="DE54" s="142" t="e">
        <f t="shared" si="16"/>
        <v>#REF!</v>
      </c>
      <c r="DF54" s="142" t="e">
        <f t="shared" si="17"/>
        <v>#REF!</v>
      </c>
      <c r="DG54" s="142" t="e">
        <f t="shared" si="18"/>
        <v>#REF!</v>
      </c>
      <c r="DH54" s="142" t="e">
        <f t="shared" si="19"/>
        <v>#REF!</v>
      </c>
      <c r="DI54" s="142" t="e">
        <f t="shared" si="20"/>
        <v>#REF!</v>
      </c>
      <c r="DJ54" s="142" t="e">
        <f t="shared" si="21"/>
        <v>#REF!</v>
      </c>
      <c r="DK54" s="142" t="e">
        <f t="shared" si="22"/>
        <v>#REF!</v>
      </c>
      <c r="DL54" s="142" t="e">
        <f t="shared" si="23"/>
        <v>#REF!</v>
      </c>
      <c r="DM54" s="142" t="e">
        <f t="shared" si="24"/>
        <v>#REF!</v>
      </c>
      <c r="DN54" s="142" t="e">
        <f t="shared" si="25"/>
        <v>#REF!</v>
      </c>
      <c r="DO54" s="142" t="e">
        <f t="shared" si="26"/>
        <v>#REF!</v>
      </c>
      <c r="DP54" s="142" t="e">
        <f t="shared" si="27"/>
        <v>#REF!</v>
      </c>
      <c r="DQ54" s="142" t="e">
        <f t="shared" si="28"/>
        <v>#REF!</v>
      </c>
      <c r="DR54" s="142" t="e">
        <f t="shared" si="29"/>
        <v>#REF!</v>
      </c>
      <c r="DS54" s="142" t="e">
        <f t="shared" si="30"/>
        <v>#REF!</v>
      </c>
      <c r="DT54" s="142" t="e">
        <f t="shared" si="31"/>
        <v>#REF!</v>
      </c>
      <c r="DU54" s="142" t="e">
        <f t="shared" si="32"/>
        <v>#REF!</v>
      </c>
      <c r="DV54" s="142" t="e">
        <f t="shared" si="33"/>
        <v>#REF!</v>
      </c>
      <c r="DW54" s="142" t="e">
        <f t="shared" si="34"/>
        <v>#REF!</v>
      </c>
      <c r="DX54" s="142" t="e">
        <f t="shared" si="35"/>
        <v>#REF!</v>
      </c>
      <c r="DY54" s="142" t="e">
        <f t="shared" si="36"/>
        <v>#REF!</v>
      </c>
      <c r="DZ54" s="142" t="e">
        <f t="shared" si="37"/>
        <v>#REF!</v>
      </c>
      <c r="EA54" s="142" t="e">
        <f t="shared" si="38"/>
        <v>#REF!</v>
      </c>
      <c r="EB54" s="142" t="e">
        <f t="shared" si="39"/>
        <v>#REF!</v>
      </c>
      <c r="EC54" s="142" t="e">
        <f t="shared" si="40"/>
        <v>#REF!</v>
      </c>
      <c r="ED54" s="142" t="e">
        <f t="shared" si="41"/>
        <v>#REF!</v>
      </c>
      <c r="EE54" s="142" t="e">
        <f t="shared" si="42"/>
        <v>#REF!</v>
      </c>
      <c r="EF54" s="142" t="e">
        <f t="shared" si="43"/>
        <v>#REF!</v>
      </c>
      <c r="EG54" s="142" t="e">
        <f t="shared" si="44"/>
        <v>#REF!</v>
      </c>
      <c r="EH54" s="142" t="e">
        <f t="shared" si="45"/>
        <v>#REF!</v>
      </c>
      <c r="EI54" s="142" t="e">
        <f t="shared" si="46"/>
        <v>#REF!</v>
      </c>
      <c r="EJ54" s="142" t="e">
        <f t="shared" si="47"/>
        <v>#REF!</v>
      </c>
      <c r="EK54" s="142" t="e">
        <f t="shared" si="48"/>
        <v>#REF!</v>
      </c>
      <c r="EL54" s="142" t="e">
        <f t="shared" si="49"/>
        <v>#REF!</v>
      </c>
      <c r="EM54" s="142" t="e">
        <f t="shared" si="50"/>
        <v>#REF!</v>
      </c>
      <c r="EN54" s="142" t="e">
        <f t="shared" si="51"/>
        <v>#REF!</v>
      </c>
      <c r="EO54" s="142" t="e">
        <f t="shared" si="52"/>
        <v>#REF!</v>
      </c>
      <c r="EP54" s="142" t="e">
        <f t="shared" si="53"/>
        <v>#REF!</v>
      </c>
      <c r="EQ54" s="142" t="e">
        <f t="shared" si="54"/>
        <v>#REF!</v>
      </c>
      <c r="ER54" s="142" t="e">
        <f t="shared" si="55"/>
        <v>#REF!</v>
      </c>
      <c r="ES54" s="142" t="e">
        <f t="shared" si="56"/>
        <v>#REF!</v>
      </c>
      <c r="ET54" s="142" t="e">
        <f t="shared" si="57"/>
        <v>#REF!</v>
      </c>
      <c r="EU54" s="142" t="e">
        <f t="shared" si="58"/>
        <v>#REF!</v>
      </c>
      <c r="EV54" s="142" t="e">
        <f t="shared" si="59"/>
        <v>#REF!</v>
      </c>
    </row>
    <row r="55" spans="1:152" s="16" customFormat="1" ht="25.5" x14ac:dyDescent="0.2">
      <c r="A55" s="444">
        <v>44</v>
      </c>
      <c r="B55" s="444">
        <v>29401</v>
      </c>
      <c r="C55" s="449" t="s">
        <v>165</v>
      </c>
      <c r="D55" s="446"/>
      <c r="E55" s="446"/>
      <c r="F55" s="446" t="s">
        <v>85</v>
      </c>
      <c r="G55" s="443" t="s">
        <v>217</v>
      </c>
      <c r="H55" s="446"/>
      <c r="I55" s="443"/>
      <c r="J55" s="447"/>
      <c r="K55" s="447"/>
      <c r="L55" s="447">
        <f>VLOOKUP(B55,'4 GO-NUM'!$W$13:$AC$77,5,FALSE)+VLOOKUP(B55,'4.1 GO-ESP'!$W$13:$AC$77,5,FALSE)</f>
        <v>0</v>
      </c>
      <c r="M55" s="447"/>
      <c r="N55" s="448">
        <f t="shared" si="63"/>
        <v>0</v>
      </c>
      <c r="O55" s="56"/>
      <c r="P55" s="8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6"/>
      <c r="BO55" s="6"/>
      <c r="BP55" s="6"/>
      <c r="BQ55" s="6"/>
      <c r="BR55" s="6"/>
      <c r="BS55" s="6"/>
      <c r="BT55" s="6"/>
      <c r="BU55" s="6"/>
      <c r="BV55" s="6"/>
      <c r="BW55" s="6"/>
      <c r="CB55" s="15"/>
      <c r="CC55" s="15"/>
      <c r="CD55" s="15"/>
      <c r="CE55" s="2"/>
      <c r="CF55" s="14"/>
      <c r="CH55" s="143"/>
      <c r="CI55" s="143"/>
      <c r="CJ55" s="143"/>
      <c r="CK55" s="143"/>
      <c r="CL55" s="143"/>
      <c r="CM55" s="143"/>
      <c r="CN55" s="143"/>
      <c r="CO55" s="142">
        <f t="shared" si="64"/>
        <v>0</v>
      </c>
      <c r="CP55" s="142">
        <f t="shared" si="65"/>
        <v>0</v>
      </c>
      <c r="CQ55" s="142" t="e">
        <f>#REF!+CP55</f>
        <v>#REF!</v>
      </c>
      <c r="CR55" s="142" t="e">
        <f>#REF!+CQ55</f>
        <v>#REF!</v>
      </c>
      <c r="CS55" s="142" t="e">
        <f>#REF!+CR55</f>
        <v>#REF!</v>
      </c>
      <c r="CT55" s="142" t="e">
        <f>#REF!+CS55</f>
        <v>#REF!</v>
      </c>
      <c r="CU55" s="142" t="e">
        <f>#REF!+CT55</f>
        <v>#REF!</v>
      </c>
      <c r="CV55" s="142" t="e">
        <f>#REF!+CU55</f>
        <v>#REF!</v>
      </c>
      <c r="CW55" s="142" t="e">
        <f t="shared" si="8"/>
        <v>#REF!</v>
      </c>
      <c r="CX55" s="142" t="e">
        <f t="shared" si="9"/>
        <v>#REF!</v>
      </c>
      <c r="CY55" s="142" t="e">
        <f t="shared" si="66"/>
        <v>#REF!</v>
      </c>
      <c r="CZ55" s="142" t="e">
        <f t="shared" si="11"/>
        <v>#REF!</v>
      </c>
      <c r="DA55" s="142" t="e">
        <f t="shared" si="12"/>
        <v>#REF!</v>
      </c>
      <c r="DB55" s="142" t="e">
        <f t="shared" si="13"/>
        <v>#REF!</v>
      </c>
      <c r="DC55" s="142" t="e">
        <f t="shared" si="14"/>
        <v>#REF!</v>
      </c>
      <c r="DD55" s="142" t="e">
        <f t="shared" si="15"/>
        <v>#REF!</v>
      </c>
      <c r="DE55" s="142" t="e">
        <f t="shared" si="16"/>
        <v>#REF!</v>
      </c>
      <c r="DF55" s="142" t="e">
        <f t="shared" si="17"/>
        <v>#REF!</v>
      </c>
      <c r="DG55" s="142" t="e">
        <f t="shared" si="18"/>
        <v>#REF!</v>
      </c>
      <c r="DH55" s="142" t="e">
        <f t="shared" si="19"/>
        <v>#REF!</v>
      </c>
      <c r="DI55" s="142" t="e">
        <f t="shared" si="20"/>
        <v>#REF!</v>
      </c>
      <c r="DJ55" s="142" t="e">
        <f t="shared" si="21"/>
        <v>#REF!</v>
      </c>
      <c r="DK55" s="142" t="e">
        <f t="shared" si="22"/>
        <v>#REF!</v>
      </c>
      <c r="DL55" s="142" t="e">
        <f t="shared" si="23"/>
        <v>#REF!</v>
      </c>
      <c r="DM55" s="142" t="e">
        <f t="shared" si="24"/>
        <v>#REF!</v>
      </c>
      <c r="DN55" s="142" t="e">
        <f t="shared" si="25"/>
        <v>#REF!</v>
      </c>
      <c r="DO55" s="142" t="e">
        <f t="shared" si="26"/>
        <v>#REF!</v>
      </c>
      <c r="DP55" s="142" t="e">
        <f t="shared" si="27"/>
        <v>#REF!</v>
      </c>
      <c r="DQ55" s="142" t="e">
        <f t="shared" si="28"/>
        <v>#REF!</v>
      </c>
      <c r="DR55" s="142" t="e">
        <f t="shared" si="29"/>
        <v>#REF!</v>
      </c>
      <c r="DS55" s="142" t="e">
        <f t="shared" si="30"/>
        <v>#REF!</v>
      </c>
      <c r="DT55" s="142" t="e">
        <f t="shared" si="31"/>
        <v>#REF!</v>
      </c>
      <c r="DU55" s="142" t="e">
        <f t="shared" si="32"/>
        <v>#REF!</v>
      </c>
      <c r="DV55" s="142" t="e">
        <f t="shared" si="33"/>
        <v>#REF!</v>
      </c>
      <c r="DW55" s="142" t="e">
        <f t="shared" si="34"/>
        <v>#REF!</v>
      </c>
      <c r="DX55" s="142" t="e">
        <f t="shared" si="35"/>
        <v>#REF!</v>
      </c>
      <c r="DY55" s="142" t="e">
        <f t="shared" si="36"/>
        <v>#REF!</v>
      </c>
      <c r="DZ55" s="142" t="e">
        <f t="shared" si="37"/>
        <v>#REF!</v>
      </c>
      <c r="EA55" s="142" t="e">
        <f t="shared" si="38"/>
        <v>#REF!</v>
      </c>
      <c r="EB55" s="142" t="e">
        <f t="shared" si="39"/>
        <v>#REF!</v>
      </c>
      <c r="EC55" s="142" t="e">
        <f t="shared" si="40"/>
        <v>#REF!</v>
      </c>
      <c r="ED55" s="142" t="e">
        <f t="shared" si="41"/>
        <v>#REF!</v>
      </c>
      <c r="EE55" s="142" t="e">
        <f t="shared" si="42"/>
        <v>#REF!</v>
      </c>
      <c r="EF55" s="142" t="e">
        <f t="shared" si="43"/>
        <v>#REF!</v>
      </c>
      <c r="EG55" s="142" t="e">
        <f t="shared" si="44"/>
        <v>#REF!</v>
      </c>
      <c r="EH55" s="142" t="e">
        <f t="shared" si="45"/>
        <v>#REF!</v>
      </c>
      <c r="EI55" s="142" t="e">
        <f t="shared" si="46"/>
        <v>#REF!</v>
      </c>
      <c r="EJ55" s="142" t="e">
        <f t="shared" si="47"/>
        <v>#REF!</v>
      </c>
      <c r="EK55" s="142" t="e">
        <f t="shared" si="48"/>
        <v>#REF!</v>
      </c>
      <c r="EL55" s="142" t="e">
        <f t="shared" si="49"/>
        <v>#REF!</v>
      </c>
      <c r="EM55" s="142" t="e">
        <f t="shared" si="50"/>
        <v>#REF!</v>
      </c>
      <c r="EN55" s="142" t="e">
        <f t="shared" si="51"/>
        <v>#REF!</v>
      </c>
      <c r="EO55" s="142" t="e">
        <f t="shared" si="52"/>
        <v>#REF!</v>
      </c>
      <c r="EP55" s="142" t="e">
        <f t="shared" si="53"/>
        <v>#REF!</v>
      </c>
      <c r="EQ55" s="142" t="e">
        <f t="shared" si="54"/>
        <v>#REF!</v>
      </c>
      <c r="ER55" s="142" t="e">
        <f t="shared" si="55"/>
        <v>#REF!</v>
      </c>
      <c r="ES55" s="142" t="e">
        <f t="shared" si="56"/>
        <v>#REF!</v>
      </c>
      <c r="ET55" s="142" t="e">
        <f t="shared" si="57"/>
        <v>#REF!</v>
      </c>
      <c r="EU55" s="142" t="e">
        <f t="shared" si="58"/>
        <v>#REF!</v>
      </c>
      <c r="EV55" s="142" t="e">
        <f t="shared" si="59"/>
        <v>#REF!</v>
      </c>
    </row>
    <row r="56" spans="1:152" s="16" customFormat="1" ht="25.5" x14ac:dyDescent="0.2">
      <c r="A56" s="369">
        <v>45</v>
      </c>
      <c r="B56" s="369">
        <v>29501</v>
      </c>
      <c r="C56" s="370" t="s">
        <v>34</v>
      </c>
      <c r="D56" s="371"/>
      <c r="E56" s="371"/>
      <c r="F56" s="371" t="s">
        <v>85</v>
      </c>
      <c r="G56" s="372" t="s">
        <v>217</v>
      </c>
      <c r="H56" s="371" t="s">
        <v>85</v>
      </c>
      <c r="I56" s="372" t="s">
        <v>217</v>
      </c>
      <c r="J56" s="373"/>
      <c r="K56" s="373"/>
      <c r="L56" s="373">
        <f>VLOOKUP(B56,'4 GO-NUM'!$W$13:$AC$77,5,FALSE)+VLOOKUP(B56,'4.1 GO-ESP'!$W$13:$AC$77,5,FALSE)</f>
        <v>0</v>
      </c>
      <c r="M56" s="373">
        <f>VLOOKUP(B56,'3.PYP'!$W$14:$AC$23,5,FALSE)++VLOOKUP(B56,'3.PYP'!$W$26:$AC$35,5,FALSE)</f>
        <v>0</v>
      </c>
      <c r="N56" s="374">
        <f t="shared" si="63"/>
        <v>0</v>
      </c>
      <c r="O56" s="56"/>
      <c r="P56" s="8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6"/>
      <c r="BO56" s="6"/>
      <c r="BP56" s="6"/>
      <c r="BQ56" s="6"/>
      <c r="BR56" s="6"/>
      <c r="BS56" s="6"/>
      <c r="BT56" s="6"/>
      <c r="BU56" s="6"/>
      <c r="BV56" s="6"/>
      <c r="BW56" s="6"/>
      <c r="CB56" s="15"/>
      <c r="CC56" s="15"/>
      <c r="CD56" s="15"/>
      <c r="CE56" s="2"/>
      <c r="CF56" s="14"/>
      <c r="CO56" s="142">
        <f t="shared" si="64"/>
        <v>0</v>
      </c>
      <c r="CP56" s="142">
        <f t="shared" si="65"/>
        <v>0</v>
      </c>
      <c r="CQ56" s="142" t="e">
        <f>#REF!+CP56</f>
        <v>#REF!</v>
      </c>
      <c r="CR56" s="142" t="e">
        <f>#REF!+CQ56</f>
        <v>#REF!</v>
      </c>
      <c r="CS56" s="142" t="e">
        <f>#REF!+CR56</f>
        <v>#REF!</v>
      </c>
      <c r="CT56" s="142" t="e">
        <f>#REF!+CS56</f>
        <v>#REF!</v>
      </c>
      <c r="CU56" s="142" t="e">
        <f>#REF!+CT56</f>
        <v>#REF!</v>
      </c>
      <c r="CV56" s="142" t="e">
        <f>#REF!+CU56</f>
        <v>#REF!</v>
      </c>
      <c r="CW56" s="142" t="e">
        <f t="shared" si="8"/>
        <v>#REF!</v>
      </c>
      <c r="CX56" s="142" t="e">
        <f t="shared" si="9"/>
        <v>#REF!</v>
      </c>
      <c r="CY56" s="142" t="e">
        <f t="shared" si="66"/>
        <v>#REF!</v>
      </c>
      <c r="CZ56" s="142" t="e">
        <f t="shared" si="11"/>
        <v>#REF!</v>
      </c>
      <c r="DA56" s="142" t="e">
        <f t="shared" si="12"/>
        <v>#REF!</v>
      </c>
      <c r="DB56" s="142" t="e">
        <f t="shared" si="13"/>
        <v>#REF!</v>
      </c>
      <c r="DC56" s="142" t="e">
        <f t="shared" si="14"/>
        <v>#REF!</v>
      </c>
      <c r="DD56" s="142" t="e">
        <f t="shared" si="15"/>
        <v>#REF!</v>
      </c>
      <c r="DE56" s="142" t="e">
        <f t="shared" si="16"/>
        <v>#REF!</v>
      </c>
      <c r="DF56" s="142" t="e">
        <f t="shared" si="17"/>
        <v>#REF!</v>
      </c>
      <c r="DG56" s="142" t="e">
        <f t="shared" si="18"/>
        <v>#REF!</v>
      </c>
      <c r="DH56" s="142" t="e">
        <f t="shared" si="19"/>
        <v>#REF!</v>
      </c>
      <c r="DI56" s="142" t="e">
        <f t="shared" si="20"/>
        <v>#REF!</v>
      </c>
      <c r="DJ56" s="142" t="e">
        <f t="shared" si="21"/>
        <v>#REF!</v>
      </c>
      <c r="DK56" s="142" t="e">
        <f t="shared" si="22"/>
        <v>#REF!</v>
      </c>
      <c r="DL56" s="142" t="e">
        <f t="shared" si="23"/>
        <v>#REF!</v>
      </c>
      <c r="DM56" s="142" t="e">
        <f t="shared" si="24"/>
        <v>#REF!</v>
      </c>
      <c r="DN56" s="142" t="e">
        <f t="shared" si="25"/>
        <v>#REF!</v>
      </c>
      <c r="DO56" s="142" t="e">
        <f t="shared" si="26"/>
        <v>#REF!</v>
      </c>
      <c r="DP56" s="142" t="e">
        <f t="shared" si="27"/>
        <v>#REF!</v>
      </c>
      <c r="DQ56" s="142" t="e">
        <f t="shared" si="28"/>
        <v>#REF!</v>
      </c>
      <c r="DR56" s="142" t="e">
        <f t="shared" si="29"/>
        <v>#REF!</v>
      </c>
      <c r="DS56" s="142" t="e">
        <f t="shared" si="30"/>
        <v>#REF!</v>
      </c>
      <c r="DT56" s="142" t="e">
        <f t="shared" si="31"/>
        <v>#REF!</v>
      </c>
      <c r="DU56" s="142" t="e">
        <f t="shared" si="32"/>
        <v>#REF!</v>
      </c>
      <c r="DV56" s="142" t="e">
        <f t="shared" si="33"/>
        <v>#REF!</v>
      </c>
      <c r="DW56" s="142" t="e">
        <f t="shared" si="34"/>
        <v>#REF!</v>
      </c>
      <c r="DX56" s="142" t="e">
        <f t="shared" si="35"/>
        <v>#REF!</v>
      </c>
      <c r="DY56" s="142" t="e">
        <f t="shared" si="36"/>
        <v>#REF!</v>
      </c>
      <c r="DZ56" s="142" t="e">
        <f t="shared" si="37"/>
        <v>#REF!</v>
      </c>
      <c r="EA56" s="142" t="e">
        <f t="shared" si="38"/>
        <v>#REF!</v>
      </c>
      <c r="EB56" s="142" t="e">
        <f t="shared" si="39"/>
        <v>#REF!</v>
      </c>
      <c r="EC56" s="142" t="e">
        <f t="shared" si="40"/>
        <v>#REF!</v>
      </c>
      <c r="ED56" s="142" t="e">
        <f t="shared" si="41"/>
        <v>#REF!</v>
      </c>
      <c r="EE56" s="142" t="e">
        <f t="shared" si="42"/>
        <v>#REF!</v>
      </c>
      <c r="EF56" s="142" t="e">
        <f t="shared" si="43"/>
        <v>#REF!</v>
      </c>
      <c r="EG56" s="142" t="e">
        <f t="shared" si="44"/>
        <v>#REF!</v>
      </c>
      <c r="EH56" s="142" t="e">
        <f t="shared" si="45"/>
        <v>#REF!</v>
      </c>
      <c r="EI56" s="142" t="e">
        <f t="shared" si="46"/>
        <v>#REF!</v>
      </c>
      <c r="EJ56" s="142" t="e">
        <f t="shared" si="47"/>
        <v>#REF!</v>
      </c>
      <c r="EK56" s="142" t="e">
        <f t="shared" si="48"/>
        <v>#REF!</v>
      </c>
      <c r="EL56" s="142" t="e">
        <f t="shared" si="49"/>
        <v>#REF!</v>
      </c>
      <c r="EM56" s="142" t="e">
        <f t="shared" si="50"/>
        <v>#REF!</v>
      </c>
      <c r="EN56" s="142" t="e">
        <f t="shared" si="51"/>
        <v>#REF!</v>
      </c>
      <c r="EO56" s="142" t="e">
        <f t="shared" si="52"/>
        <v>#REF!</v>
      </c>
      <c r="EP56" s="142" t="e">
        <f t="shared" si="53"/>
        <v>#REF!</v>
      </c>
      <c r="EQ56" s="142" t="e">
        <f t="shared" si="54"/>
        <v>#REF!</v>
      </c>
      <c r="ER56" s="142" t="e">
        <f t="shared" si="55"/>
        <v>#REF!</v>
      </c>
      <c r="ES56" s="142" t="e">
        <f t="shared" si="56"/>
        <v>#REF!</v>
      </c>
      <c r="ET56" s="142" t="e">
        <f t="shared" si="57"/>
        <v>#REF!</v>
      </c>
      <c r="EU56" s="142" t="e">
        <f t="shared" si="58"/>
        <v>#REF!</v>
      </c>
      <c r="EV56" s="142" t="e">
        <f t="shared" si="59"/>
        <v>#REF!</v>
      </c>
    </row>
    <row r="57" spans="1:152" s="16" customFormat="1" ht="25.5" x14ac:dyDescent="0.2">
      <c r="A57" s="444">
        <v>46</v>
      </c>
      <c r="B57" s="444">
        <v>29601</v>
      </c>
      <c r="C57" s="449" t="s">
        <v>35</v>
      </c>
      <c r="D57" s="446"/>
      <c r="E57" s="446"/>
      <c r="F57" s="446" t="s">
        <v>85</v>
      </c>
      <c r="G57" s="443" t="s">
        <v>217</v>
      </c>
      <c r="H57" s="446"/>
      <c r="I57" s="443"/>
      <c r="J57" s="447"/>
      <c r="K57" s="447"/>
      <c r="L57" s="447">
        <f>VLOOKUP(B57,'4 GO-NUM'!$W$13:$AC$77,5,FALSE)+VLOOKUP(B57,'4.1 GO-ESP'!$W$13:$AC$77,5,FALSE)</f>
        <v>0</v>
      </c>
      <c r="M57" s="447"/>
      <c r="N57" s="448">
        <f t="shared" si="63"/>
        <v>0</v>
      </c>
      <c r="O57" s="56"/>
      <c r="P57" s="8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6"/>
      <c r="BO57" s="6"/>
      <c r="BP57" s="6"/>
      <c r="BQ57" s="6"/>
      <c r="BR57" s="6"/>
      <c r="BS57" s="6"/>
      <c r="BT57" s="6"/>
      <c r="BU57" s="6"/>
      <c r="BV57" s="6"/>
      <c r="BW57" s="6"/>
      <c r="CB57" s="15"/>
      <c r="CC57" s="15"/>
      <c r="CD57" s="15"/>
      <c r="CE57" s="2"/>
      <c r="CF57" s="14"/>
      <c r="CH57" s="143"/>
      <c r="CI57" s="143"/>
      <c r="CJ57" s="143"/>
      <c r="CK57" s="143"/>
      <c r="CL57" s="143"/>
      <c r="CM57" s="143"/>
      <c r="CN57" s="143"/>
      <c r="CO57" s="142">
        <f t="shared" si="64"/>
        <v>0</v>
      </c>
      <c r="CP57" s="142">
        <f t="shared" si="65"/>
        <v>0</v>
      </c>
      <c r="CQ57" s="142" t="e">
        <f>#REF!+CP57</f>
        <v>#REF!</v>
      </c>
      <c r="CR57" s="142" t="e">
        <f>#REF!+CQ57</f>
        <v>#REF!</v>
      </c>
      <c r="CS57" s="142" t="e">
        <f>#REF!+CR57</f>
        <v>#REF!</v>
      </c>
      <c r="CT57" s="142" t="e">
        <f>#REF!+CS57</f>
        <v>#REF!</v>
      </c>
      <c r="CU57" s="142" t="e">
        <f>#REF!+CT57</f>
        <v>#REF!</v>
      </c>
      <c r="CV57" s="142" t="e">
        <f>#REF!+CU57</f>
        <v>#REF!</v>
      </c>
      <c r="CW57" s="142" t="e">
        <f t="shared" si="8"/>
        <v>#REF!</v>
      </c>
      <c r="CX57" s="142" t="e">
        <f t="shared" si="9"/>
        <v>#REF!</v>
      </c>
      <c r="CY57" s="142" t="e">
        <f t="shared" si="66"/>
        <v>#REF!</v>
      </c>
      <c r="CZ57" s="142" t="e">
        <f t="shared" si="11"/>
        <v>#REF!</v>
      </c>
      <c r="DA57" s="142" t="e">
        <f t="shared" si="12"/>
        <v>#REF!</v>
      </c>
      <c r="DB57" s="142" t="e">
        <f t="shared" si="13"/>
        <v>#REF!</v>
      </c>
      <c r="DC57" s="142" t="e">
        <f t="shared" si="14"/>
        <v>#REF!</v>
      </c>
      <c r="DD57" s="142" t="e">
        <f t="shared" si="15"/>
        <v>#REF!</v>
      </c>
      <c r="DE57" s="142" t="e">
        <f t="shared" si="16"/>
        <v>#REF!</v>
      </c>
      <c r="DF57" s="142" t="e">
        <f t="shared" si="17"/>
        <v>#REF!</v>
      </c>
      <c r="DG57" s="142" t="e">
        <f t="shared" si="18"/>
        <v>#REF!</v>
      </c>
      <c r="DH57" s="142" t="e">
        <f t="shared" si="19"/>
        <v>#REF!</v>
      </c>
      <c r="DI57" s="142" t="e">
        <f t="shared" si="20"/>
        <v>#REF!</v>
      </c>
      <c r="DJ57" s="142" t="e">
        <f t="shared" si="21"/>
        <v>#REF!</v>
      </c>
      <c r="DK57" s="142" t="e">
        <f t="shared" si="22"/>
        <v>#REF!</v>
      </c>
      <c r="DL57" s="142" t="e">
        <f t="shared" si="23"/>
        <v>#REF!</v>
      </c>
      <c r="DM57" s="142" t="e">
        <f t="shared" si="24"/>
        <v>#REF!</v>
      </c>
      <c r="DN57" s="142" t="e">
        <f t="shared" si="25"/>
        <v>#REF!</v>
      </c>
      <c r="DO57" s="142" t="e">
        <f t="shared" si="26"/>
        <v>#REF!</v>
      </c>
      <c r="DP57" s="142" t="e">
        <f t="shared" si="27"/>
        <v>#REF!</v>
      </c>
      <c r="DQ57" s="142" t="e">
        <f t="shared" si="28"/>
        <v>#REF!</v>
      </c>
      <c r="DR57" s="142" t="e">
        <f t="shared" si="29"/>
        <v>#REF!</v>
      </c>
      <c r="DS57" s="142" t="e">
        <f t="shared" si="30"/>
        <v>#REF!</v>
      </c>
      <c r="DT57" s="142" t="e">
        <f t="shared" si="31"/>
        <v>#REF!</v>
      </c>
      <c r="DU57" s="142" t="e">
        <f t="shared" si="32"/>
        <v>#REF!</v>
      </c>
      <c r="DV57" s="142" t="e">
        <f t="shared" si="33"/>
        <v>#REF!</v>
      </c>
      <c r="DW57" s="142" t="e">
        <f t="shared" si="34"/>
        <v>#REF!</v>
      </c>
      <c r="DX57" s="142" t="e">
        <f t="shared" si="35"/>
        <v>#REF!</v>
      </c>
      <c r="DY57" s="142" t="e">
        <f t="shared" si="36"/>
        <v>#REF!</v>
      </c>
      <c r="DZ57" s="142" t="e">
        <f t="shared" si="37"/>
        <v>#REF!</v>
      </c>
      <c r="EA57" s="142" t="e">
        <f t="shared" si="38"/>
        <v>#REF!</v>
      </c>
      <c r="EB57" s="142" t="e">
        <f t="shared" si="39"/>
        <v>#REF!</v>
      </c>
      <c r="EC57" s="142" t="e">
        <f t="shared" si="40"/>
        <v>#REF!</v>
      </c>
      <c r="ED57" s="142" t="e">
        <f t="shared" si="41"/>
        <v>#REF!</v>
      </c>
      <c r="EE57" s="142" t="e">
        <f t="shared" si="42"/>
        <v>#REF!</v>
      </c>
      <c r="EF57" s="142" t="e">
        <f t="shared" si="43"/>
        <v>#REF!</v>
      </c>
      <c r="EG57" s="142" t="e">
        <f t="shared" si="44"/>
        <v>#REF!</v>
      </c>
      <c r="EH57" s="142" t="e">
        <f t="shared" si="45"/>
        <v>#REF!</v>
      </c>
      <c r="EI57" s="142" t="e">
        <f t="shared" si="46"/>
        <v>#REF!</v>
      </c>
      <c r="EJ57" s="142" t="e">
        <f t="shared" si="47"/>
        <v>#REF!</v>
      </c>
      <c r="EK57" s="142" t="e">
        <f t="shared" si="48"/>
        <v>#REF!</v>
      </c>
      <c r="EL57" s="142" t="e">
        <f t="shared" si="49"/>
        <v>#REF!</v>
      </c>
      <c r="EM57" s="142" t="e">
        <f t="shared" si="50"/>
        <v>#REF!</v>
      </c>
      <c r="EN57" s="142" t="e">
        <f t="shared" si="51"/>
        <v>#REF!</v>
      </c>
      <c r="EO57" s="142" t="e">
        <f t="shared" si="52"/>
        <v>#REF!</v>
      </c>
      <c r="EP57" s="142" t="e">
        <f t="shared" si="53"/>
        <v>#REF!</v>
      </c>
      <c r="EQ57" s="142" t="e">
        <f t="shared" si="54"/>
        <v>#REF!</v>
      </c>
      <c r="ER57" s="142" t="e">
        <f t="shared" si="55"/>
        <v>#REF!</v>
      </c>
      <c r="ES57" s="142" t="e">
        <f t="shared" si="56"/>
        <v>#REF!</v>
      </c>
      <c r="ET57" s="142" t="e">
        <f t="shared" si="57"/>
        <v>#REF!</v>
      </c>
      <c r="EU57" s="142" t="e">
        <f t="shared" si="58"/>
        <v>#REF!</v>
      </c>
      <c r="EV57" s="142" t="e">
        <f t="shared" si="59"/>
        <v>#REF!</v>
      </c>
    </row>
    <row r="58" spans="1:152" s="16" customFormat="1" ht="25.5" x14ac:dyDescent="0.2">
      <c r="A58" s="369">
        <v>47</v>
      </c>
      <c r="B58" s="369">
        <v>29801</v>
      </c>
      <c r="C58" s="370" t="s">
        <v>67</v>
      </c>
      <c r="D58" s="371"/>
      <c r="E58" s="371"/>
      <c r="F58" s="371" t="s">
        <v>85</v>
      </c>
      <c r="G58" s="372"/>
      <c r="H58" s="371"/>
      <c r="I58" s="372"/>
      <c r="J58" s="373"/>
      <c r="K58" s="373"/>
      <c r="L58" s="373">
        <f>VLOOKUP(B58,'4 GO-NUM'!$W$13:$AC$77,5,FALSE)+VLOOKUP(B58,'4.1 GO-ESP'!$W$13:$AC$77,5,FALSE)</f>
        <v>0</v>
      </c>
      <c r="M58" s="373"/>
      <c r="N58" s="374">
        <f t="shared" si="63"/>
        <v>0</v>
      </c>
      <c r="O58" s="56"/>
      <c r="P58" s="8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6"/>
      <c r="BO58" s="6"/>
      <c r="BP58" s="6"/>
      <c r="BQ58" s="6"/>
      <c r="BR58" s="6"/>
      <c r="BS58" s="6"/>
      <c r="BT58" s="6"/>
      <c r="BU58" s="6"/>
      <c r="BV58" s="6"/>
      <c r="BW58" s="6"/>
      <c r="CB58" s="15"/>
      <c r="CC58" s="15"/>
      <c r="CD58" s="15"/>
      <c r="CE58" s="2"/>
      <c r="CF58" s="14"/>
      <c r="CO58" s="142">
        <f t="shared" si="64"/>
        <v>0</v>
      </c>
      <c r="CP58" s="142">
        <f t="shared" si="65"/>
        <v>0</v>
      </c>
      <c r="CQ58" s="142" t="e">
        <f>#REF!+CP58</f>
        <v>#REF!</v>
      </c>
      <c r="CR58" s="142" t="e">
        <f>#REF!+CQ58</f>
        <v>#REF!</v>
      </c>
      <c r="CS58" s="142" t="e">
        <f>#REF!+CR58</f>
        <v>#REF!</v>
      </c>
      <c r="CT58" s="142" t="e">
        <f>#REF!+CS58</f>
        <v>#REF!</v>
      </c>
      <c r="CU58" s="142" t="e">
        <f>#REF!+CT58</f>
        <v>#REF!</v>
      </c>
      <c r="CV58" s="142" t="e">
        <f>#REF!+CU58</f>
        <v>#REF!</v>
      </c>
      <c r="CW58" s="142" t="e">
        <f t="shared" si="8"/>
        <v>#REF!</v>
      </c>
      <c r="CX58" s="142" t="e">
        <f t="shared" si="9"/>
        <v>#REF!</v>
      </c>
      <c r="CY58" s="142" t="e">
        <f t="shared" si="66"/>
        <v>#REF!</v>
      </c>
      <c r="CZ58" s="142" t="e">
        <f t="shared" si="11"/>
        <v>#REF!</v>
      </c>
      <c r="DA58" s="142" t="e">
        <f t="shared" si="12"/>
        <v>#REF!</v>
      </c>
      <c r="DB58" s="142" t="e">
        <f t="shared" si="13"/>
        <v>#REF!</v>
      </c>
      <c r="DC58" s="142" t="e">
        <f t="shared" si="14"/>
        <v>#REF!</v>
      </c>
      <c r="DD58" s="142" t="e">
        <f t="shared" si="15"/>
        <v>#REF!</v>
      </c>
      <c r="DE58" s="142" t="e">
        <f t="shared" si="16"/>
        <v>#REF!</v>
      </c>
      <c r="DF58" s="142" t="e">
        <f t="shared" si="17"/>
        <v>#REF!</v>
      </c>
      <c r="DG58" s="142" t="e">
        <f t="shared" si="18"/>
        <v>#REF!</v>
      </c>
      <c r="DH58" s="142" t="e">
        <f t="shared" si="19"/>
        <v>#REF!</v>
      </c>
      <c r="DI58" s="142" t="e">
        <f t="shared" si="20"/>
        <v>#REF!</v>
      </c>
      <c r="DJ58" s="142" t="e">
        <f t="shared" si="21"/>
        <v>#REF!</v>
      </c>
      <c r="DK58" s="142" t="e">
        <f t="shared" si="22"/>
        <v>#REF!</v>
      </c>
      <c r="DL58" s="142" t="e">
        <f t="shared" si="23"/>
        <v>#REF!</v>
      </c>
      <c r="DM58" s="142" t="e">
        <f t="shared" si="24"/>
        <v>#REF!</v>
      </c>
      <c r="DN58" s="142" t="e">
        <f t="shared" si="25"/>
        <v>#REF!</v>
      </c>
      <c r="DO58" s="142" t="e">
        <f t="shared" si="26"/>
        <v>#REF!</v>
      </c>
      <c r="DP58" s="142" t="e">
        <f t="shared" si="27"/>
        <v>#REF!</v>
      </c>
      <c r="DQ58" s="142" t="e">
        <f t="shared" si="28"/>
        <v>#REF!</v>
      </c>
      <c r="DR58" s="142" t="e">
        <f t="shared" si="29"/>
        <v>#REF!</v>
      </c>
      <c r="DS58" s="142" t="e">
        <f t="shared" si="30"/>
        <v>#REF!</v>
      </c>
      <c r="DT58" s="142" t="e">
        <f t="shared" si="31"/>
        <v>#REF!</v>
      </c>
      <c r="DU58" s="142" t="e">
        <f t="shared" si="32"/>
        <v>#REF!</v>
      </c>
      <c r="DV58" s="142" t="e">
        <f t="shared" si="33"/>
        <v>#REF!</v>
      </c>
      <c r="DW58" s="142" t="e">
        <f t="shared" si="34"/>
        <v>#REF!</v>
      </c>
      <c r="DX58" s="142" t="e">
        <f t="shared" si="35"/>
        <v>#REF!</v>
      </c>
      <c r="DY58" s="142" t="e">
        <f t="shared" si="36"/>
        <v>#REF!</v>
      </c>
      <c r="DZ58" s="142" t="e">
        <f t="shared" si="37"/>
        <v>#REF!</v>
      </c>
      <c r="EA58" s="142" t="e">
        <f t="shared" si="38"/>
        <v>#REF!</v>
      </c>
      <c r="EB58" s="142" t="e">
        <f t="shared" si="39"/>
        <v>#REF!</v>
      </c>
      <c r="EC58" s="142" t="e">
        <f t="shared" si="40"/>
        <v>#REF!</v>
      </c>
      <c r="ED58" s="142" t="e">
        <f t="shared" si="41"/>
        <v>#REF!</v>
      </c>
      <c r="EE58" s="142" t="e">
        <f t="shared" si="42"/>
        <v>#REF!</v>
      </c>
      <c r="EF58" s="142" t="e">
        <f t="shared" si="43"/>
        <v>#REF!</v>
      </c>
      <c r="EG58" s="142" t="e">
        <f t="shared" si="44"/>
        <v>#REF!</v>
      </c>
      <c r="EH58" s="142" t="e">
        <f t="shared" si="45"/>
        <v>#REF!</v>
      </c>
      <c r="EI58" s="142" t="e">
        <f t="shared" si="46"/>
        <v>#REF!</v>
      </c>
      <c r="EJ58" s="142" t="e">
        <f t="shared" si="47"/>
        <v>#REF!</v>
      </c>
      <c r="EK58" s="142" t="e">
        <f t="shared" si="48"/>
        <v>#REF!</v>
      </c>
      <c r="EL58" s="142" t="e">
        <f t="shared" si="49"/>
        <v>#REF!</v>
      </c>
      <c r="EM58" s="142" t="e">
        <f t="shared" si="50"/>
        <v>#REF!</v>
      </c>
      <c r="EN58" s="142" t="e">
        <f t="shared" si="51"/>
        <v>#REF!</v>
      </c>
      <c r="EO58" s="142" t="e">
        <f t="shared" si="52"/>
        <v>#REF!</v>
      </c>
      <c r="EP58" s="142" t="e">
        <f t="shared" si="53"/>
        <v>#REF!</v>
      </c>
      <c r="EQ58" s="142" t="e">
        <f t="shared" si="54"/>
        <v>#REF!</v>
      </c>
      <c r="ER58" s="142" t="e">
        <f t="shared" si="55"/>
        <v>#REF!</v>
      </c>
      <c r="ES58" s="142" t="e">
        <f t="shared" si="56"/>
        <v>#REF!</v>
      </c>
      <c r="ET58" s="142" t="e">
        <f t="shared" si="57"/>
        <v>#REF!</v>
      </c>
      <c r="EU58" s="142" t="e">
        <f t="shared" si="58"/>
        <v>#REF!</v>
      </c>
      <c r="EV58" s="142" t="e">
        <f t="shared" si="59"/>
        <v>#REF!</v>
      </c>
    </row>
    <row r="59" spans="1:152" s="16" customFormat="1" ht="15.75" x14ac:dyDescent="0.2">
      <c r="A59" s="444">
        <v>48</v>
      </c>
      <c r="B59" s="444">
        <v>31101</v>
      </c>
      <c r="C59" s="449" t="s">
        <v>54</v>
      </c>
      <c r="D59" s="446"/>
      <c r="E59" s="446"/>
      <c r="F59" s="446" t="s">
        <v>85</v>
      </c>
      <c r="G59" s="443"/>
      <c r="H59" s="446"/>
      <c r="I59" s="443"/>
      <c r="J59" s="447"/>
      <c r="K59" s="447"/>
      <c r="L59" s="447">
        <f>VLOOKUP(B59,'4 GO-NUM'!$W$13:$AC$77,5,FALSE)+VLOOKUP(B59,'4.1 GO-ESP'!$W$13:$AC$77,5,FALSE)</f>
        <v>0</v>
      </c>
      <c r="M59" s="447"/>
      <c r="N59" s="448">
        <f t="shared" si="63"/>
        <v>0</v>
      </c>
      <c r="O59" s="56"/>
      <c r="P59" s="8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6"/>
      <c r="BO59" s="6"/>
      <c r="BP59" s="6"/>
      <c r="BQ59" s="6"/>
      <c r="BR59" s="6"/>
      <c r="BS59" s="6"/>
      <c r="BT59" s="6"/>
      <c r="BU59" s="6"/>
      <c r="BV59" s="6"/>
      <c r="BW59" s="6"/>
      <c r="CB59" s="15"/>
      <c r="CC59" s="15"/>
      <c r="CD59" s="15"/>
      <c r="CE59" s="2"/>
      <c r="CF59" s="14"/>
      <c r="CH59" s="143"/>
      <c r="CI59" s="143"/>
      <c r="CJ59" s="143"/>
      <c r="CK59" s="143"/>
      <c r="CL59" s="143"/>
      <c r="CM59" s="143"/>
      <c r="CN59" s="143"/>
      <c r="CO59" s="142">
        <f t="shared" si="64"/>
        <v>0</v>
      </c>
      <c r="CP59" s="142">
        <f t="shared" si="65"/>
        <v>0</v>
      </c>
      <c r="CQ59" s="142" t="e">
        <f>#REF!+CP59</f>
        <v>#REF!</v>
      </c>
      <c r="CR59" s="142" t="e">
        <f>#REF!+CQ59</f>
        <v>#REF!</v>
      </c>
      <c r="CS59" s="142" t="e">
        <f>#REF!+CR59</f>
        <v>#REF!</v>
      </c>
      <c r="CT59" s="142" t="e">
        <f>#REF!+CS59</f>
        <v>#REF!</v>
      </c>
      <c r="CU59" s="142" t="e">
        <f>#REF!+CT59</f>
        <v>#REF!</v>
      </c>
      <c r="CV59" s="142" t="e">
        <f>#REF!+CU59</f>
        <v>#REF!</v>
      </c>
      <c r="CW59" s="142" t="e">
        <f t="shared" si="8"/>
        <v>#REF!</v>
      </c>
      <c r="CX59" s="142" t="e">
        <f t="shared" si="9"/>
        <v>#REF!</v>
      </c>
      <c r="CY59" s="142" t="e">
        <f t="shared" si="66"/>
        <v>#REF!</v>
      </c>
      <c r="CZ59" s="142" t="e">
        <f t="shared" si="11"/>
        <v>#REF!</v>
      </c>
      <c r="DA59" s="142" t="e">
        <f t="shared" si="12"/>
        <v>#REF!</v>
      </c>
      <c r="DB59" s="142" t="e">
        <f t="shared" si="13"/>
        <v>#REF!</v>
      </c>
      <c r="DC59" s="142" t="e">
        <f t="shared" si="14"/>
        <v>#REF!</v>
      </c>
      <c r="DD59" s="142" t="e">
        <f t="shared" si="15"/>
        <v>#REF!</v>
      </c>
      <c r="DE59" s="142" t="e">
        <f t="shared" si="16"/>
        <v>#REF!</v>
      </c>
      <c r="DF59" s="142" t="e">
        <f t="shared" si="17"/>
        <v>#REF!</v>
      </c>
      <c r="DG59" s="142" t="e">
        <f t="shared" si="18"/>
        <v>#REF!</v>
      </c>
      <c r="DH59" s="142" t="e">
        <f t="shared" si="19"/>
        <v>#REF!</v>
      </c>
      <c r="DI59" s="142" t="e">
        <f t="shared" si="20"/>
        <v>#REF!</v>
      </c>
      <c r="DJ59" s="142" t="e">
        <f t="shared" si="21"/>
        <v>#REF!</v>
      </c>
      <c r="DK59" s="142" t="e">
        <f t="shared" si="22"/>
        <v>#REF!</v>
      </c>
      <c r="DL59" s="142" t="e">
        <f t="shared" si="23"/>
        <v>#REF!</v>
      </c>
      <c r="DM59" s="142" t="e">
        <f t="shared" si="24"/>
        <v>#REF!</v>
      </c>
      <c r="DN59" s="142" t="e">
        <f t="shared" si="25"/>
        <v>#REF!</v>
      </c>
      <c r="DO59" s="142" t="e">
        <f t="shared" si="26"/>
        <v>#REF!</v>
      </c>
      <c r="DP59" s="142" t="e">
        <f t="shared" si="27"/>
        <v>#REF!</v>
      </c>
      <c r="DQ59" s="142" t="e">
        <f t="shared" si="28"/>
        <v>#REF!</v>
      </c>
      <c r="DR59" s="142" t="e">
        <f t="shared" si="29"/>
        <v>#REF!</v>
      </c>
      <c r="DS59" s="142" t="e">
        <f t="shared" si="30"/>
        <v>#REF!</v>
      </c>
      <c r="DT59" s="142" t="e">
        <f t="shared" si="31"/>
        <v>#REF!</v>
      </c>
      <c r="DU59" s="142" t="e">
        <f t="shared" si="32"/>
        <v>#REF!</v>
      </c>
      <c r="DV59" s="142" t="e">
        <f t="shared" si="33"/>
        <v>#REF!</v>
      </c>
      <c r="DW59" s="142" t="e">
        <f t="shared" si="34"/>
        <v>#REF!</v>
      </c>
      <c r="DX59" s="142" t="e">
        <f t="shared" si="35"/>
        <v>#REF!</v>
      </c>
      <c r="DY59" s="142" t="e">
        <f t="shared" si="36"/>
        <v>#REF!</v>
      </c>
      <c r="DZ59" s="142" t="e">
        <f t="shared" si="37"/>
        <v>#REF!</v>
      </c>
      <c r="EA59" s="142" t="e">
        <f t="shared" si="38"/>
        <v>#REF!</v>
      </c>
      <c r="EB59" s="142" t="e">
        <f t="shared" si="39"/>
        <v>#REF!</v>
      </c>
      <c r="EC59" s="142" t="e">
        <f t="shared" si="40"/>
        <v>#REF!</v>
      </c>
      <c r="ED59" s="142" t="e">
        <f t="shared" si="41"/>
        <v>#REF!</v>
      </c>
      <c r="EE59" s="142" t="e">
        <f t="shared" si="42"/>
        <v>#REF!</v>
      </c>
      <c r="EF59" s="142" t="e">
        <f t="shared" si="43"/>
        <v>#REF!</v>
      </c>
      <c r="EG59" s="142" t="e">
        <f t="shared" si="44"/>
        <v>#REF!</v>
      </c>
      <c r="EH59" s="142" t="e">
        <f t="shared" si="45"/>
        <v>#REF!</v>
      </c>
      <c r="EI59" s="142" t="e">
        <f t="shared" si="46"/>
        <v>#REF!</v>
      </c>
      <c r="EJ59" s="142" t="e">
        <f t="shared" si="47"/>
        <v>#REF!</v>
      </c>
      <c r="EK59" s="142" t="e">
        <f t="shared" si="48"/>
        <v>#REF!</v>
      </c>
      <c r="EL59" s="142" t="e">
        <f t="shared" si="49"/>
        <v>#REF!</v>
      </c>
      <c r="EM59" s="142" t="e">
        <f t="shared" si="50"/>
        <v>#REF!</v>
      </c>
      <c r="EN59" s="142" t="e">
        <f t="shared" si="51"/>
        <v>#REF!</v>
      </c>
      <c r="EO59" s="142" t="e">
        <f t="shared" si="52"/>
        <v>#REF!</v>
      </c>
      <c r="EP59" s="142" t="e">
        <f t="shared" si="53"/>
        <v>#REF!</v>
      </c>
      <c r="EQ59" s="142" t="e">
        <f t="shared" si="54"/>
        <v>#REF!</v>
      </c>
      <c r="ER59" s="142" t="e">
        <f t="shared" si="55"/>
        <v>#REF!</v>
      </c>
      <c r="ES59" s="142" t="e">
        <f t="shared" si="56"/>
        <v>#REF!</v>
      </c>
      <c r="ET59" s="142" t="e">
        <f t="shared" si="57"/>
        <v>#REF!</v>
      </c>
      <c r="EU59" s="142" t="e">
        <f t="shared" si="58"/>
        <v>#REF!</v>
      </c>
      <c r="EV59" s="142" t="e">
        <f t="shared" si="59"/>
        <v>#REF!</v>
      </c>
    </row>
    <row r="60" spans="1:152" s="16" customFormat="1" ht="15.75" x14ac:dyDescent="0.2">
      <c r="A60" s="369">
        <v>49</v>
      </c>
      <c r="B60" s="369">
        <v>31201</v>
      </c>
      <c r="C60" s="370" t="s">
        <v>183</v>
      </c>
      <c r="D60" s="371"/>
      <c r="E60" s="371"/>
      <c r="F60" s="371" t="s">
        <v>85</v>
      </c>
      <c r="G60" s="372"/>
      <c r="H60" s="371"/>
      <c r="I60" s="372"/>
      <c r="J60" s="373"/>
      <c r="K60" s="373"/>
      <c r="L60" s="373">
        <f>VLOOKUP(B60,'4 GO-NUM'!$W$13:$AC$77,5,FALSE)+VLOOKUP(B60,'4.1 GO-ESP'!$W$13:$AC$77,5,FALSE)</f>
        <v>0</v>
      </c>
      <c r="M60" s="373"/>
      <c r="N60" s="374">
        <f t="shared" si="63"/>
        <v>0</v>
      </c>
      <c r="O60" s="56"/>
      <c r="P60" s="8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6"/>
      <c r="BO60" s="6"/>
      <c r="BP60" s="6"/>
      <c r="BQ60" s="6"/>
      <c r="BR60" s="6"/>
      <c r="BS60" s="6"/>
      <c r="BT60" s="6"/>
      <c r="BU60" s="6"/>
      <c r="BV60" s="6"/>
      <c r="BW60" s="6"/>
      <c r="CB60" s="15"/>
      <c r="CC60" s="15"/>
      <c r="CD60" s="15"/>
      <c r="CE60" s="2"/>
      <c r="CF60" s="14"/>
      <c r="CO60" s="142">
        <f t="shared" si="64"/>
        <v>0</v>
      </c>
      <c r="CP60" s="142">
        <f t="shared" si="65"/>
        <v>0</v>
      </c>
      <c r="CQ60" s="142" t="e">
        <f>#REF!+CP60</f>
        <v>#REF!</v>
      </c>
      <c r="CR60" s="142" t="e">
        <f>#REF!+CQ60</f>
        <v>#REF!</v>
      </c>
      <c r="CS60" s="142" t="e">
        <f>#REF!+CR60</f>
        <v>#REF!</v>
      </c>
      <c r="CT60" s="142" t="e">
        <f>#REF!+CS60</f>
        <v>#REF!</v>
      </c>
      <c r="CU60" s="142" t="e">
        <f>#REF!+CT60</f>
        <v>#REF!</v>
      </c>
      <c r="CV60" s="142" t="e">
        <f>#REF!+CU60</f>
        <v>#REF!</v>
      </c>
      <c r="CW60" s="142" t="e">
        <f t="shared" si="8"/>
        <v>#REF!</v>
      </c>
      <c r="CX60" s="142" t="e">
        <f t="shared" si="9"/>
        <v>#REF!</v>
      </c>
      <c r="CY60" s="142" t="e">
        <f t="shared" si="66"/>
        <v>#REF!</v>
      </c>
      <c r="CZ60" s="142" t="e">
        <f t="shared" si="11"/>
        <v>#REF!</v>
      </c>
      <c r="DA60" s="142" t="e">
        <f t="shared" si="12"/>
        <v>#REF!</v>
      </c>
      <c r="DB60" s="142" t="e">
        <f t="shared" si="13"/>
        <v>#REF!</v>
      </c>
      <c r="DC60" s="142" t="e">
        <f t="shared" si="14"/>
        <v>#REF!</v>
      </c>
      <c r="DD60" s="142" t="e">
        <f t="shared" si="15"/>
        <v>#REF!</v>
      </c>
      <c r="DE60" s="142" t="e">
        <f t="shared" si="16"/>
        <v>#REF!</v>
      </c>
      <c r="DF60" s="142" t="e">
        <f t="shared" si="17"/>
        <v>#REF!</v>
      </c>
      <c r="DG60" s="142" t="e">
        <f t="shared" si="18"/>
        <v>#REF!</v>
      </c>
      <c r="DH60" s="142" t="e">
        <f t="shared" si="19"/>
        <v>#REF!</v>
      </c>
      <c r="DI60" s="142" t="e">
        <f t="shared" si="20"/>
        <v>#REF!</v>
      </c>
      <c r="DJ60" s="142" t="e">
        <f t="shared" si="21"/>
        <v>#REF!</v>
      </c>
      <c r="DK60" s="142" t="e">
        <f t="shared" si="22"/>
        <v>#REF!</v>
      </c>
      <c r="DL60" s="142" t="e">
        <f t="shared" si="23"/>
        <v>#REF!</v>
      </c>
      <c r="DM60" s="142" t="e">
        <f t="shared" si="24"/>
        <v>#REF!</v>
      </c>
      <c r="DN60" s="142" t="e">
        <f t="shared" si="25"/>
        <v>#REF!</v>
      </c>
      <c r="DO60" s="142" t="e">
        <f t="shared" si="26"/>
        <v>#REF!</v>
      </c>
      <c r="DP60" s="142" t="e">
        <f t="shared" si="27"/>
        <v>#REF!</v>
      </c>
      <c r="DQ60" s="142" t="e">
        <f t="shared" si="28"/>
        <v>#REF!</v>
      </c>
      <c r="DR60" s="142" t="e">
        <f t="shared" si="29"/>
        <v>#REF!</v>
      </c>
      <c r="DS60" s="142" t="e">
        <f t="shared" si="30"/>
        <v>#REF!</v>
      </c>
      <c r="DT60" s="142" t="e">
        <f t="shared" si="31"/>
        <v>#REF!</v>
      </c>
      <c r="DU60" s="142" t="e">
        <f t="shared" si="32"/>
        <v>#REF!</v>
      </c>
      <c r="DV60" s="142" t="e">
        <f t="shared" si="33"/>
        <v>#REF!</v>
      </c>
      <c r="DW60" s="142" t="e">
        <f t="shared" si="34"/>
        <v>#REF!</v>
      </c>
      <c r="DX60" s="142" t="e">
        <f t="shared" si="35"/>
        <v>#REF!</v>
      </c>
      <c r="DY60" s="142" t="e">
        <f t="shared" si="36"/>
        <v>#REF!</v>
      </c>
      <c r="DZ60" s="142" t="e">
        <f t="shared" si="37"/>
        <v>#REF!</v>
      </c>
      <c r="EA60" s="142" t="e">
        <f t="shared" si="38"/>
        <v>#REF!</v>
      </c>
      <c r="EB60" s="142" t="e">
        <f t="shared" si="39"/>
        <v>#REF!</v>
      </c>
      <c r="EC60" s="142" t="e">
        <f t="shared" si="40"/>
        <v>#REF!</v>
      </c>
      <c r="ED60" s="142" t="e">
        <f t="shared" si="41"/>
        <v>#REF!</v>
      </c>
      <c r="EE60" s="142" t="e">
        <f t="shared" si="42"/>
        <v>#REF!</v>
      </c>
      <c r="EF60" s="142" t="e">
        <f t="shared" si="43"/>
        <v>#REF!</v>
      </c>
      <c r="EG60" s="142" t="e">
        <f t="shared" si="44"/>
        <v>#REF!</v>
      </c>
      <c r="EH60" s="142" t="e">
        <f t="shared" si="45"/>
        <v>#REF!</v>
      </c>
      <c r="EI60" s="142" t="e">
        <f t="shared" si="46"/>
        <v>#REF!</v>
      </c>
      <c r="EJ60" s="142" t="e">
        <f t="shared" si="47"/>
        <v>#REF!</v>
      </c>
      <c r="EK60" s="142" t="e">
        <f t="shared" si="48"/>
        <v>#REF!</v>
      </c>
      <c r="EL60" s="142" t="e">
        <f t="shared" si="49"/>
        <v>#REF!</v>
      </c>
      <c r="EM60" s="142" t="e">
        <f t="shared" si="50"/>
        <v>#REF!</v>
      </c>
      <c r="EN60" s="142" t="e">
        <f t="shared" si="51"/>
        <v>#REF!</v>
      </c>
      <c r="EO60" s="142" t="e">
        <f t="shared" si="52"/>
        <v>#REF!</v>
      </c>
      <c r="EP60" s="142" t="e">
        <f t="shared" si="53"/>
        <v>#REF!</v>
      </c>
      <c r="EQ60" s="142" t="e">
        <f t="shared" si="54"/>
        <v>#REF!</v>
      </c>
      <c r="ER60" s="142" t="e">
        <f t="shared" si="55"/>
        <v>#REF!</v>
      </c>
      <c r="ES60" s="142" t="e">
        <f t="shared" si="56"/>
        <v>#REF!</v>
      </c>
      <c r="ET60" s="142" t="e">
        <f t="shared" si="57"/>
        <v>#REF!</v>
      </c>
      <c r="EU60" s="142" t="e">
        <f t="shared" si="58"/>
        <v>#REF!</v>
      </c>
      <c r="EV60" s="142" t="e">
        <f t="shared" si="59"/>
        <v>#REF!</v>
      </c>
    </row>
    <row r="61" spans="1:152" s="16" customFormat="1" ht="15.75" x14ac:dyDescent="0.2">
      <c r="A61" s="444">
        <v>50</v>
      </c>
      <c r="B61" s="444">
        <v>31301</v>
      </c>
      <c r="C61" s="449" t="s">
        <v>55</v>
      </c>
      <c r="D61" s="446"/>
      <c r="E61" s="446"/>
      <c r="F61" s="446" t="s">
        <v>85</v>
      </c>
      <c r="G61" s="443"/>
      <c r="H61" s="446"/>
      <c r="I61" s="443"/>
      <c r="J61" s="447"/>
      <c r="K61" s="447"/>
      <c r="L61" s="447">
        <f>VLOOKUP(B61,'4 GO-NUM'!$W$13:$AC$77,5,FALSE)+VLOOKUP(B61,'4.1 GO-ESP'!$W$13:$AC$77,5,FALSE)</f>
        <v>0</v>
      </c>
      <c r="M61" s="447"/>
      <c r="N61" s="448">
        <f t="shared" si="63"/>
        <v>0</v>
      </c>
      <c r="O61" s="56"/>
      <c r="P61" s="8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6"/>
      <c r="BO61" s="6"/>
      <c r="BP61" s="6"/>
      <c r="BQ61" s="6"/>
      <c r="BR61" s="6"/>
      <c r="BS61" s="6"/>
      <c r="BT61" s="6"/>
      <c r="BU61" s="6"/>
      <c r="BV61" s="6"/>
      <c r="BW61" s="6"/>
      <c r="CB61" s="15"/>
      <c r="CC61" s="15"/>
      <c r="CD61" s="15"/>
      <c r="CE61" s="2"/>
      <c r="CF61" s="14"/>
      <c r="CH61" s="143"/>
      <c r="CI61" s="143"/>
      <c r="CJ61" s="143"/>
      <c r="CK61" s="143"/>
      <c r="CL61" s="143"/>
      <c r="CM61" s="143"/>
      <c r="CN61" s="143"/>
      <c r="CO61" s="142">
        <f t="shared" si="64"/>
        <v>0</v>
      </c>
      <c r="CP61" s="142">
        <f t="shared" si="65"/>
        <v>0</v>
      </c>
      <c r="CQ61" s="142" t="e">
        <f>#REF!+CP61</f>
        <v>#REF!</v>
      </c>
      <c r="CR61" s="142" t="e">
        <f>#REF!+CQ61</f>
        <v>#REF!</v>
      </c>
      <c r="CS61" s="142" t="e">
        <f>#REF!+CR61</f>
        <v>#REF!</v>
      </c>
      <c r="CT61" s="142" t="e">
        <f>#REF!+CS61</f>
        <v>#REF!</v>
      </c>
      <c r="CU61" s="142" t="e">
        <f>#REF!+CT61</f>
        <v>#REF!</v>
      </c>
      <c r="CV61" s="142" t="e">
        <f>#REF!+CU61</f>
        <v>#REF!</v>
      </c>
      <c r="CW61" s="142" t="e">
        <f t="shared" si="8"/>
        <v>#REF!</v>
      </c>
      <c r="CX61" s="142" t="e">
        <f t="shared" si="9"/>
        <v>#REF!</v>
      </c>
      <c r="CY61" s="142" t="e">
        <f t="shared" si="66"/>
        <v>#REF!</v>
      </c>
      <c r="CZ61" s="142" t="e">
        <f t="shared" si="11"/>
        <v>#REF!</v>
      </c>
      <c r="DA61" s="142" t="e">
        <f t="shared" si="12"/>
        <v>#REF!</v>
      </c>
      <c r="DB61" s="142" t="e">
        <f t="shared" si="13"/>
        <v>#REF!</v>
      </c>
      <c r="DC61" s="142" t="e">
        <f t="shared" si="14"/>
        <v>#REF!</v>
      </c>
      <c r="DD61" s="142" t="e">
        <f t="shared" si="15"/>
        <v>#REF!</v>
      </c>
      <c r="DE61" s="142" t="e">
        <f t="shared" si="16"/>
        <v>#REF!</v>
      </c>
      <c r="DF61" s="142" t="e">
        <f t="shared" si="17"/>
        <v>#REF!</v>
      </c>
      <c r="DG61" s="142" t="e">
        <f t="shared" si="18"/>
        <v>#REF!</v>
      </c>
      <c r="DH61" s="142" t="e">
        <f t="shared" si="19"/>
        <v>#REF!</v>
      </c>
      <c r="DI61" s="142" t="e">
        <f t="shared" si="20"/>
        <v>#REF!</v>
      </c>
      <c r="DJ61" s="142" t="e">
        <f t="shared" si="21"/>
        <v>#REF!</v>
      </c>
      <c r="DK61" s="142" t="e">
        <f t="shared" si="22"/>
        <v>#REF!</v>
      </c>
      <c r="DL61" s="142" t="e">
        <f t="shared" si="23"/>
        <v>#REF!</v>
      </c>
      <c r="DM61" s="142" t="e">
        <f t="shared" si="24"/>
        <v>#REF!</v>
      </c>
      <c r="DN61" s="142" t="e">
        <f t="shared" si="25"/>
        <v>#REF!</v>
      </c>
      <c r="DO61" s="142" t="e">
        <f t="shared" si="26"/>
        <v>#REF!</v>
      </c>
      <c r="DP61" s="142" t="e">
        <f t="shared" si="27"/>
        <v>#REF!</v>
      </c>
      <c r="DQ61" s="142" t="e">
        <f t="shared" si="28"/>
        <v>#REF!</v>
      </c>
      <c r="DR61" s="142" t="e">
        <f t="shared" si="29"/>
        <v>#REF!</v>
      </c>
      <c r="DS61" s="142" t="e">
        <f t="shared" si="30"/>
        <v>#REF!</v>
      </c>
      <c r="DT61" s="142" t="e">
        <f t="shared" si="31"/>
        <v>#REF!</v>
      </c>
      <c r="DU61" s="142" t="e">
        <f t="shared" si="32"/>
        <v>#REF!</v>
      </c>
      <c r="DV61" s="142" t="e">
        <f t="shared" si="33"/>
        <v>#REF!</v>
      </c>
      <c r="DW61" s="142" t="e">
        <f t="shared" si="34"/>
        <v>#REF!</v>
      </c>
      <c r="DX61" s="142" t="e">
        <f t="shared" si="35"/>
        <v>#REF!</v>
      </c>
      <c r="DY61" s="142" t="e">
        <f t="shared" si="36"/>
        <v>#REF!</v>
      </c>
      <c r="DZ61" s="142" t="e">
        <f t="shared" si="37"/>
        <v>#REF!</v>
      </c>
      <c r="EA61" s="142" t="e">
        <f t="shared" si="38"/>
        <v>#REF!</v>
      </c>
      <c r="EB61" s="142" t="e">
        <f t="shared" si="39"/>
        <v>#REF!</v>
      </c>
      <c r="EC61" s="142" t="e">
        <f t="shared" si="40"/>
        <v>#REF!</v>
      </c>
      <c r="ED61" s="142" t="e">
        <f t="shared" si="41"/>
        <v>#REF!</v>
      </c>
      <c r="EE61" s="142" t="e">
        <f t="shared" si="42"/>
        <v>#REF!</v>
      </c>
      <c r="EF61" s="142" t="e">
        <f t="shared" si="43"/>
        <v>#REF!</v>
      </c>
      <c r="EG61" s="142" t="e">
        <f t="shared" si="44"/>
        <v>#REF!</v>
      </c>
      <c r="EH61" s="142" t="e">
        <f t="shared" si="45"/>
        <v>#REF!</v>
      </c>
      <c r="EI61" s="142" t="e">
        <f t="shared" si="46"/>
        <v>#REF!</v>
      </c>
      <c r="EJ61" s="142" t="e">
        <f t="shared" si="47"/>
        <v>#REF!</v>
      </c>
      <c r="EK61" s="142" t="e">
        <f t="shared" si="48"/>
        <v>#REF!</v>
      </c>
      <c r="EL61" s="142" t="e">
        <f t="shared" si="49"/>
        <v>#REF!</v>
      </c>
      <c r="EM61" s="142" t="e">
        <f t="shared" si="50"/>
        <v>#REF!</v>
      </c>
      <c r="EN61" s="142" t="e">
        <f t="shared" si="51"/>
        <v>#REF!</v>
      </c>
      <c r="EO61" s="142" t="e">
        <f t="shared" si="52"/>
        <v>#REF!</v>
      </c>
      <c r="EP61" s="142" t="e">
        <f t="shared" si="53"/>
        <v>#REF!</v>
      </c>
      <c r="EQ61" s="142" t="e">
        <f t="shared" si="54"/>
        <v>#REF!</v>
      </c>
      <c r="ER61" s="142" t="e">
        <f t="shared" si="55"/>
        <v>#REF!</v>
      </c>
      <c r="ES61" s="142" t="e">
        <f t="shared" si="56"/>
        <v>#REF!</v>
      </c>
      <c r="ET61" s="142" t="e">
        <f t="shared" si="57"/>
        <v>#REF!</v>
      </c>
      <c r="EU61" s="142" t="e">
        <f t="shared" si="58"/>
        <v>#REF!</v>
      </c>
      <c r="EV61" s="142" t="e">
        <f t="shared" si="59"/>
        <v>#REF!</v>
      </c>
    </row>
    <row r="62" spans="1:152" s="16" customFormat="1" ht="15.75" x14ac:dyDescent="0.2">
      <c r="A62" s="369">
        <v>51</v>
      </c>
      <c r="B62" s="369">
        <v>31401</v>
      </c>
      <c r="C62" s="370" t="s">
        <v>56</v>
      </c>
      <c r="D62" s="371"/>
      <c r="E62" s="371"/>
      <c r="F62" s="371" t="s">
        <v>85</v>
      </c>
      <c r="G62" s="372"/>
      <c r="H62" s="371"/>
      <c r="I62" s="372"/>
      <c r="J62" s="373"/>
      <c r="K62" s="373"/>
      <c r="L62" s="373">
        <f>VLOOKUP(B62,'4 GO-NUM'!$W$13:$AC$77,5,FALSE)+VLOOKUP(B62,'4.1 GO-ESP'!$W$13:$AC$77,5,FALSE)</f>
        <v>0</v>
      </c>
      <c r="M62" s="373"/>
      <c r="N62" s="374">
        <f t="shared" si="63"/>
        <v>0</v>
      </c>
      <c r="O62" s="56"/>
      <c r="P62" s="8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6"/>
      <c r="BO62" s="6"/>
      <c r="BP62" s="6"/>
      <c r="BQ62" s="6"/>
      <c r="BR62" s="6"/>
      <c r="BS62" s="6"/>
      <c r="BT62" s="6"/>
      <c r="BU62" s="6"/>
      <c r="BV62" s="6"/>
      <c r="BW62" s="6"/>
      <c r="CB62" s="15"/>
      <c r="CC62" s="15"/>
      <c r="CD62" s="15"/>
      <c r="CE62" s="2"/>
      <c r="CF62" s="14"/>
      <c r="CO62" s="142">
        <f t="shared" si="64"/>
        <v>0</v>
      </c>
      <c r="CP62" s="142">
        <f t="shared" si="65"/>
        <v>0</v>
      </c>
      <c r="CQ62" s="142" t="e">
        <f>#REF!+CP62</f>
        <v>#REF!</v>
      </c>
      <c r="CR62" s="142" t="e">
        <f>#REF!+CQ62</f>
        <v>#REF!</v>
      </c>
      <c r="CS62" s="142" t="e">
        <f>#REF!+CR62</f>
        <v>#REF!</v>
      </c>
      <c r="CT62" s="142" t="e">
        <f>#REF!+CS62</f>
        <v>#REF!</v>
      </c>
      <c r="CU62" s="142" t="e">
        <f>#REF!+CT62</f>
        <v>#REF!</v>
      </c>
      <c r="CV62" s="142" t="e">
        <f>#REF!+CU62</f>
        <v>#REF!</v>
      </c>
      <c r="CW62" s="142" t="e">
        <f t="shared" si="8"/>
        <v>#REF!</v>
      </c>
      <c r="CX62" s="142" t="e">
        <f t="shared" si="9"/>
        <v>#REF!</v>
      </c>
      <c r="CY62" s="142" t="e">
        <f t="shared" si="66"/>
        <v>#REF!</v>
      </c>
      <c r="CZ62" s="142" t="e">
        <f t="shared" si="11"/>
        <v>#REF!</v>
      </c>
      <c r="DA62" s="142" t="e">
        <f t="shared" si="12"/>
        <v>#REF!</v>
      </c>
      <c r="DB62" s="142" t="e">
        <f t="shared" si="13"/>
        <v>#REF!</v>
      </c>
      <c r="DC62" s="142" t="e">
        <f t="shared" si="14"/>
        <v>#REF!</v>
      </c>
      <c r="DD62" s="142" t="e">
        <f t="shared" si="15"/>
        <v>#REF!</v>
      </c>
      <c r="DE62" s="142" t="e">
        <f t="shared" si="16"/>
        <v>#REF!</v>
      </c>
      <c r="DF62" s="142" t="e">
        <f t="shared" si="17"/>
        <v>#REF!</v>
      </c>
      <c r="DG62" s="142" t="e">
        <f t="shared" si="18"/>
        <v>#REF!</v>
      </c>
      <c r="DH62" s="142" t="e">
        <f t="shared" si="19"/>
        <v>#REF!</v>
      </c>
      <c r="DI62" s="142" t="e">
        <f t="shared" si="20"/>
        <v>#REF!</v>
      </c>
      <c r="DJ62" s="142" t="e">
        <f t="shared" si="21"/>
        <v>#REF!</v>
      </c>
      <c r="DK62" s="142" t="e">
        <f t="shared" si="22"/>
        <v>#REF!</v>
      </c>
      <c r="DL62" s="142" t="e">
        <f t="shared" si="23"/>
        <v>#REF!</v>
      </c>
      <c r="DM62" s="142" t="e">
        <f t="shared" si="24"/>
        <v>#REF!</v>
      </c>
      <c r="DN62" s="142" t="e">
        <f t="shared" si="25"/>
        <v>#REF!</v>
      </c>
      <c r="DO62" s="142" t="e">
        <f t="shared" si="26"/>
        <v>#REF!</v>
      </c>
      <c r="DP62" s="142" t="e">
        <f t="shared" si="27"/>
        <v>#REF!</v>
      </c>
      <c r="DQ62" s="142" t="e">
        <f t="shared" si="28"/>
        <v>#REF!</v>
      </c>
      <c r="DR62" s="142" t="e">
        <f t="shared" si="29"/>
        <v>#REF!</v>
      </c>
      <c r="DS62" s="142" t="e">
        <f t="shared" si="30"/>
        <v>#REF!</v>
      </c>
      <c r="DT62" s="142" t="e">
        <f t="shared" si="31"/>
        <v>#REF!</v>
      </c>
      <c r="DU62" s="142" t="e">
        <f t="shared" si="32"/>
        <v>#REF!</v>
      </c>
      <c r="DV62" s="142" t="e">
        <f t="shared" si="33"/>
        <v>#REF!</v>
      </c>
      <c r="DW62" s="142" t="e">
        <f t="shared" si="34"/>
        <v>#REF!</v>
      </c>
      <c r="DX62" s="142" t="e">
        <f t="shared" si="35"/>
        <v>#REF!</v>
      </c>
      <c r="DY62" s="142" t="e">
        <f t="shared" si="36"/>
        <v>#REF!</v>
      </c>
      <c r="DZ62" s="142" t="e">
        <f t="shared" si="37"/>
        <v>#REF!</v>
      </c>
      <c r="EA62" s="142" t="e">
        <f t="shared" si="38"/>
        <v>#REF!</v>
      </c>
      <c r="EB62" s="142" t="e">
        <f t="shared" si="39"/>
        <v>#REF!</v>
      </c>
      <c r="EC62" s="142" t="e">
        <f t="shared" si="40"/>
        <v>#REF!</v>
      </c>
      <c r="ED62" s="142" t="e">
        <f t="shared" si="41"/>
        <v>#REF!</v>
      </c>
      <c r="EE62" s="142" t="e">
        <f t="shared" si="42"/>
        <v>#REF!</v>
      </c>
      <c r="EF62" s="142" t="e">
        <f t="shared" si="43"/>
        <v>#REF!</v>
      </c>
      <c r="EG62" s="142" t="e">
        <f t="shared" si="44"/>
        <v>#REF!</v>
      </c>
      <c r="EH62" s="142" t="e">
        <f t="shared" si="45"/>
        <v>#REF!</v>
      </c>
      <c r="EI62" s="142" t="e">
        <f t="shared" si="46"/>
        <v>#REF!</v>
      </c>
      <c r="EJ62" s="142" t="e">
        <f t="shared" si="47"/>
        <v>#REF!</v>
      </c>
      <c r="EK62" s="142" t="e">
        <f t="shared" si="48"/>
        <v>#REF!</v>
      </c>
      <c r="EL62" s="142" t="e">
        <f t="shared" si="49"/>
        <v>#REF!</v>
      </c>
      <c r="EM62" s="142" t="e">
        <f t="shared" si="50"/>
        <v>#REF!</v>
      </c>
      <c r="EN62" s="142" t="e">
        <f t="shared" si="51"/>
        <v>#REF!</v>
      </c>
      <c r="EO62" s="142" t="e">
        <f t="shared" si="52"/>
        <v>#REF!</v>
      </c>
      <c r="EP62" s="142" t="e">
        <f t="shared" si="53"/>
        <v>#REF!</v>
      </c>
      <c r="EQ62" s="142" t="e">
        <f t="shared" si="54"/>
        <v>#REF!</v>
      </c>
      <c r="ER62" s="142" t="e">
        <f t="shared" si="55"/>
        <v>#REF!</v>
      </c>
      <c r="ES62" s="142" t="e">
        <f t="shared" si="56"/>
        <v>#REF!</v>
      </c>
      <c r="ET62" s="142" t="e">
        <f t="shared" si="57"/>
        <v>#REF!</v>
      </c>
      <c r="EU62" s="142" t="e">
        <f t="shared" si="58"/>
        <v>#REF!</v>
      </c>
      <c r="EV62" s="142" t="e">
        <f t="shared" si="59"/>
        <v>#REF!</v>
      </c>
    </row>
    <row r="63" spans="1:152" s="16" customFormat="1" ht="15.75" x14ac:dyDescent="0.2">
      <c r="A63" s="444">
        <v>52</v>
      </c>
      <c r="B63" s="444">
        <v>31601</v>
      </c>
      <c r="C63" s="449" t="s">
        <v>57</v>
      </c>
      <c r="D63" s="446"/>
      <c r="E63" s="446"/>
      <c r="F63" s="446" t="s">
        <v>85</v>
      </c>
      <c r="G63" s="443"/>
      <c r="H63" s="446"/>
      <c r="I63" s="443"/>
      <c r="J63" s="447"/>
      <c r="K63" s="447"/>
      <c r="L63" s="447">
        <f>VLOOKUP(B63,'4 GO-NUM'!$W$13:$AC$77,5,FALSE)+VLOOKUP(B63,'4.1 GO-ESP'!$W$13:$AC$77,5,FALSE)</f>
        <v>0</v>
      </c>
      <c r="M63" s="447"/>
      <c r="N63" s="448">
        <f t="shared" si="63"/>
        <v>0</v>
      </c>
      <c r="O63" s="56"/>
      <c r="P63" s="8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6"/>
      <c r="BO63" s="6"/>
      <c r="BP63" s="6"/>
      <c r="BQ63" s="6"/>
      <c r="BR63" s="6"/>
      <c r="BS63" s="6"/>
      <c r="BT63" s="6"/>
      <c r="BU63" s="6"/>
      <c r="BV63" s="6"/>
      <c r="BW63" s="6"/>
      <c r="CB63" s="15"/>
      <c r="CC63" s="15"/>
      <c r="CD63" s="15"/>
      <c r="CE63" s="2"/>
      <c r="CF63" s="14"/>
      <c r="CH63" s="143"/>
      <c r="CI63" s="143"/>
      <c r="CJ63" s="143"/>
      <c r="CK63" s="143"/>
      <c r="CL63" s="143"/>
      <c r="CM63" s="143"/>
      <c r="CN63" s="143"/>
      <c r="CO63" s="142">
        <f t="shared" si="64"/>
        <v>0</v>
      </c>
      <c r="CP63" s="142">
        <f t="shared" si="65"/>
        <v>0</v>
      </c>
      <c r="CQ63" s="142" t="e">
        <f>#REF!+CP63</f>
        <v>#REF!</v>
      </c>
      <c r="CR63" s="142" t="e">
        <f>#REF!+CQ63</f>
        <v>#REF!</v>
      </c>
      <c r="CS63" s="142" t="e">
        <f>#REF!+CR63</f>
        <v>#REF!</v>
      </c>
      <c r="CT63" s="142" t="e">
        <f>#REF!+CS63</f>
        <v>#REF!</v>
      </c>
      <c r="CU63" s="142" t="e">
        <f>#REF!+CT63</f>
        <v>#REF!</v>
      </c>
      <c r="CV63" s="142" t="e">
        <f>#REF!+CU63</f>
        <v>#REF!</v>
      </c>
      <c r="CW63" s="142" t="e">
        <f t="shared" si="8"/>
        <v>#REF!</v>
      </c>
      <c r="CX63" s="142" t="e">
        <f t="shared" si="9"/>
        <v>#REF!</v>
      </c>
      <c r="CY63" s="142" t="e">
        <f t="shared" si="66"/>
        <v>#REF!</v>
      </c>
      <c r="CZ63" s="142" t="e">
        <f t="shared" si="11"/>
        <v>#REF!</v>
      </c>
      <c r="DA63" s="142" t="e">
        <f t="shared" si="12"/>
        <v>#REF!</v>
      </c>
      <c r="DB63" s="142" t="e">
        <f t="shared" si="13"/>
        <v>#REF!</v>
      </c>
      <c r="DC63" s="142" t="e">
        <f t="shared" si="14"/>
        <v>#REF!</v>
      </c>
      <c r="DD63" s="142" t="e">
        <f t="shared" si="15"/>
        <v>#REF!</v>
      </c>
      <c r="DE63" s="142" t="e">
        <f t="shared" si="16"/>
        <v>#REF!</v>
      </c>
      <c r="DF63" s="142" t="e">
        <f t="shared" si="17"/>
        <v>#REF!</v>
      </c>
      <c r="DG63" s="142" t="e">
        <f t="shared" si="18"/>
        <v>#REF!</v>
      </c>
      <c r="DH63" s="142" t="e">
        <f t="shared" si="19"/>
        <v>#REF!</v>
      </c>
      <c r="DI63" s="142" t="e">
        <f t="shared" si="20"/>
        <v>#REF!</v>
      </c>
      <c r="DJ63" s="142" t="e">
        <f t="shared" si="21"/>
        <v>#REF!</v>
      </c>
      <c r="DK63" s="142" t="e">
        <f t="shared" si="22"/>
        <v>#REF!</v>
      </c>
      <c r="DL63" s="142" t="e">
        <f t="shared" si="23"/>
        <v>#REF!</v>
      </c>
      <c r="DM63" s="142" t="e">
        <f t="shared" si="24"/>
        <v>#REF!</v>
      </c>
      <c r="DN63" s="142" t="e">
        <f t="shared" si="25"/>
        <v>#REF!</v>
      </c>
      <c r="DO63" s="142" t="e">
        <f t="shared" si="26"/>
        <v>#REF!</v>
      </c>
      <c r="DP63" s="142" t="e">
        <f t="shared" si="27"/>
        <v>#REF!</v>
      </c>
      <c r="DQ63" s="142" t="e">
        <f t="shared" si="28"/>
        <v>#REF!</v>
      </c>
      <c r="DR63" s="142" t="e">
        <f t="shared" si="29"/>
        <v>#REF!</v>
      </c>
      <c r="DS63" s="142" t="e">
        <f t="shared" si="30"/>
        <v>#REF!</v>
      </c>
      <c r="DT63" s="142" t="e">
        <f t="shared" si="31"/>
        <v>#REF!</v>
      </c>
      <c r="DU63" s="142" t="e">
        <f t="shared" si="32"/>
        <v>#REF!</v>
      </c>
      <c r="DV63" s="142" t="e">
        <f t="shared" si="33"/>
        <v>#REF!</v>
      </c>
      <c r="DW63" s="142" t="e">
        <f t="shared" si="34"/>
        <v>#REF!</v>
      </c>
      <c r="DX63" s="142" t="e">
        <f t="shared" si="35"/>
        <v>#REF!</v>
      </c>
      <c r="DY63" s="142" t="e">
        <f t="shared" si="36"/>
        <v>#REF!</v>
      </c>
      <c r="DZ63" s="142" t="e">
        <f t="shared" si="37"/>
        <v>#REF!</v>
      </c>
      <c r="EA63" s="142" t="e">
        <f t="shared" si="38"/>
        <v>#REF!</v>
      </c>
      <c r="EB63" s="142" t="e">
        <f t="shared" si="39"/>
        <v>#REF!</v>
      </c>
      <c r="EC63" s="142" t="e">
        <f t="shared" si="40"/>
        <v>#REF!</v>
      </c>
      <c r="ED63" s="142" t="e">
        <f t="shared" si="41"/>
        <v>#REF!</v>
      </c>
      <c r="EE63" s="142" t="e">
        <f t="shared" si="42"/>
        <v>#REF!</v>
      </c>
      <c r="EF63" s="142" t="e">
        <f t="shared" si="43"/>
        <v>#REF!</v>
      </c>
      <c r="EG63" s="142" t="e">
        <f t="shared" si="44"/>
        <v>#REF!</v>
      </c>
      <c r="EH63" s="142" t="e">
        <f t="shared" si="45"/>
        <v>#REF!</v>
      </c>
      <c r="EI63" s="142" t="e">
        <f t="shared" si="46"/>
        <v>#REF!</v>
      </c>
      <c r="EJ63" s="142" t="e">
        <f t="shared" si="47"/>
        <v>#REF!</v>
      </c>
      <c r="EK63" s="142" t="e">
        <f t="shared" si="48"/>
        <v>#REF!</v>
      </c>
      <c r="EL63" s="142" t="e">
        <f t="shared" si="49"/>
        <v>#REF!</v>
      </c>
      <c r="EM63" s="142" t="e">
        <f t="shared" si="50"/>
        <v>#REF!</v>
      </c>
      <c r="EN63" s="142" t="e">
        <f t="shared" si="51"/>
        <v>#REF!</v>
      </c>
      <c r="EO63" s="142" t="e">
        <f t="shared" si="52"/>
        <v>#REF!</v>
      </c>
      <c r="EP63" s="142" t="e">
        <f t="shared" si="53"/>
        <v>#REF!</v>
      </c>
      <c r="EQ63" s="142" t="e">
        <f t="shared" si="54"/>
        <v>#REF!</v>
      </c>
      <c r="ER63" s="142" t="e">
        <f t="shared" si="55"/>
        <v>#REF!</v>
      </c>
      <c r="ES63" s="142" t="e">
        <f t="shared" si="56"/>
        <v>#REF!</v>
      </c>
      <c r="ET63" s="142" t="e">
        <f t="shared" si="57"/>
        <v>#REF!</v>
      </c>
      <c r="EU63" s="142" t="e">
        <f t="shared" si="58"/>
        <v>#REF!</v>
      </c>
      <c r="EV63" s="142" t="e">
        <f t="shared" si="59"/>
        <v>#REF!</v>
      </c>
    </row>
    <row r="64" spans="1:152" s="16" customFormat="1" ht="15.75" x14ac:dyDescent="0.2">
      <c r="A64" s="369">
        <v>53</v>
      </c>
      <c r="B64" s="369">
        <v>31602</v>
      </c>
      <c r="C64" s="370" t="s">
        <v>39</v>
      </c>
      <c r="D64" s="371"/>
      <c r="E64" s="371"/>
      <c r="F64" s="371" t="s">
        <v>85</v>
      </c>
      <c r="G64" s="372"/>
      <c r="H64" s="371"/>
      <c r="I64" s="372"/>
      <c r="J64" s="373"/>
      <c r="K64" s="373"/>
      <c r="L64" s="373">
        <f>VLOOKUP(B64,'4 GO-NUM'!$W$13:$AC$77,5,FALSE)+VLOOKUP(B64,'4.1 GO-ESP'!$W$13:$AC$77,5,FALSE)</f>
        <v>0</v>
      </c>
      <c r="M64" s="373"/>
      <c r="N64" s="374">
        <f t="shared" si="63"/>
        <v>0</v>
      </c>
      <c r="O64" s="56"/>
      <c r="P64" s="8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6"/>
      <c r="BO64" s="6"/>
      <c r="BP64" s="6"/>
      <c r="BQ64" s="6"/>
      <c r="BR64" s="6"/>
      <c r="BS64" s="6"/>
      <c r="BT64" s="6"/>
      <c r="BU64" s="6"/>
      <c r="BV64" s="6"/>
      <c r="BW64" s="6"/>
      <c r="CB64" s="15"/>
      <c r="CC64" s="15"/>
      <c r="CD64" s="15"/>
      <c r="CE64" s="2"/>
      <c r="CF64" s="14"/>
      <c r="CO64" s="142">
        <f t="shared" si="64"/>
        <v>0</v>
      </c>
      <c r="CP64" s="142">
        <f t="shared" si="65"/>
        <v>0</v>
      </c>
      <c r="CQ64" s="142" t="e">
        <f>#REF!+CP64</f>
        <v>#REF!</v>
      </c>
      <c r="CR64" s="142" t="e">
        <f>#REF!+CQ64</f>
        <v>#REF!</v>
      </c>
      <c r="CS64" s="142" t="e">
        <f>#REF!+CR64</f>
        <v>#REF!</v>
      </c>
      <c r="CT64" s="142" t="e">
        <f>#REF!+CS64</f>
        <v>#REF!</v>
      </c>
      <c r="CU64" s="142" t="e">
        <f>#REF!+CT64</f>
        <v>#REF!</v>
      </c>
      <c r="CV64" s="142" t="e">
        <f>#REF!+CU64</f>
        <v>#REF!</v>
      </c>
      <c r="CW64" s="142" t="e">
        <f t="shared" si="8"/>
        <v>#REF!</v>
      </c>
      <c r="CX64" s="142" t="e">
        <f t="shared" si="9"/>
        <v>#REF!</v>
      </c>
      <c r="CY64" s="142" t="e">
        <f t="shared" si="66"/>
        <v>#REF!</v>
      </c>
      <c r="CZ64" s="142" t="e">
        <f t="shared" si="11"/>
        <v>#REF!</v>
      </c>
      <c r="DA64" s="142" t="e">
        <f t="shared" si="12"/>
        <v>#REF!</v>
      </c>
      <c r="DB64" s="142" t="e">
        <f t="shared" si="13"/>
        <v>#REF!</v>
      </c>
      <c r="DC64" s="142" t="e">
        <f t="shared" si="14"/>
        <v>#REF!</v>
      </c>
      <c r="DD64" s="142" t="e">
        <f t="shared" si="15"/>
        <v>#REF!</v>
      </c>
      <c r="DE64" s="142" t="e">
        <f t="shared" si="16"/>
        <v>#REF!</v>
      </c>
      <c r="DF64" s="142" t="e">
        <f t="shared" si="17"/>
        <v>#REF!</v>
      </c>
      <c r="DG64" s="142" t="e">
        <f t="shared" si="18"/>
        <v>#REF!</v>
      </c>
      <c r="DH64" s="142" t="e">
        <f t="shared" si="19"/>
        <v>#REF!</v>
      </c>
      <c r="DI64" s="142" t="e">
        <f t="shared" si="20"/>
        <v>#REF!</v>
      </c>
      <c r="DJ64" s="142" t="e">
        <f t="shared" si="21"/>
        <v>#REF!</v>
      </c>
      <c r="DK64" s="142" t="e">
        <f t="shared" si="22"/>
        <v>#REF!</v>
      </c>
      <c r="DL64" s="142" t="e">
        <f t="shared" si="23"/>
        <v>#REF!</v>
      </c>
      <c r="DM64" s="142" t="e">
        <f t="shared" si="24"/>
        <v>#REF!</v>
      </c>
      <c r="DN64" s="142" t="e">
        <f t="shared" si="25"/>
        <v>#REF!</v>
      </c>
      <c r="DO64" s="142" t="e">
        <f t="shared" si="26"/>
        <v>#REF!</v>
      </c>
      <c r="DP64" s="142" t="e">
        <f t="shared" si="27"/>
        <v>#REF!</v>
      </c>
      <c r="DQ64" s="142" t="e">
        <f t="shared" si="28"/>
        <v>#REF!</v>
      </c>
      <c r="DR64" s="142" t="e">
        <f t="shared" si="29"/>
        <v>#REF!</v>
      </c>
      <c r="DS64" s="142" t="e">
        <f t="shared" si="30"/>
        <v>#REF!</v>
      </c>
      <c r="DT64" s="142" t="e">
        <f t="shared" si="31"/>
        <v>#REF!</v>
      </c>
      <c r="DU64" s="142" t="e">
        <f t="shared" si="32"/>
        <v>#REF!</v>
      </c>
      <c r="DV64" s="142" t="e">
        <f t="shared" si="33"/>
        <v>#REF!</v>
      </c>
      <c r="DW64" s="142" t="e">
        <f t="shared" si="34"/>
        <v>#REF!</v>
      </c>
      <c r="DX64" s="142" t="e">
        <f t="shared" si="35"/>
        <v>#REF!</v>
      </c>
      <c r="DY64" s="142" t="e">
        <f t="shared" si="36"/>
        <v>#REF!</v>
      </c>
      <c r="DZ64" s="142" t="e">
        <f t="shared" si="37"/>
        <v>#REF!</v>
      </c>
      <c r="EA64" s="142" t="e">
        <f t="shared" si="38"/>
        <v>#REF!</v>
      </c>
      <c r="EB64" s="142" t="e">
        <f t="shared" si="39"/>
        <v>#REF!</v>
      </c>
      <c r="EC64" s="142" t="e">
        <f t="shared" si="40"/>
        <v>#REF!</v>
      </c>
      <c r="ED64" s="142" t="e">
        <f t="shared" si="41"/>
        <v>#REF!</v>
      </c>
      <c r="EE64" s="142" t="e">
        <f t="shared" si="42"/>
        <v>#REF!</v>
      </c>
      <c r="EF64" s="142" t="e">
        <f t="shared" si="43"/>
        <v>#REF!</v>
      </c>
      <c r="EG64" s="142" t="e">
        <f t="shared" si="44"/>
        <v>#REF!</v>
      </c>
      <c r="EH64" s="142" t="e">
        <f t="shared" si="45"/>
        <v>#REF!</v>
      </c>
      <c r="EI64" s="142" t="e">
        <f t="shared" si="46"/>
        <v>#REF!</v>
      </c>
      <c r="EJ64" s="142" t="e">
        <f t="shared" si="47"/>
        <v>#REF!</v>
      </c>
      <c r="EK64" s="142" t="e">
        <f t="shared" si="48"/>
        <v>#REF!</v>
      </c>
      <c r="EL64" s="142" t="e">
        <f t="shared" si="49"/>
        <v>#REF!</v>
      </c>
      <c r="EM64" s="142" t="e">
        <f t="shared" si="50"/>
        <v>#REF!</v>
      </c>
      <c r="EN64" s="142" t="e">
        <f t="shared" si="51"/>
        <v>#REF!</v>
      </c>
      <c r="EO64" s="142" t="e">
        <f t="shared" si="52"/>
        <v>#REF!</v>
      </c>
      <c r="EP64" s="142" t="e">
        <f t="shared" si="53"/>
        <v>#REF!</v>
      </c>
      <c r="EQ64" s="142" t="e">
        <f t="shared" si="54"/>
        <v>#REF!</v>
      </c>
      <c r="ER64" s="142" t="e">
        <f t="shared" si="55"/>
        <v>#REF!</v>
      </c>
      <c r="ES64" s="142" t="e">
        <f t="shared" si="56"/>
        <v>#REF!</v>
      </c>
      <c r="ET64" s="142" t="e">
        <f t="shared" si="57"/>
        <v>#REF!</v>
      </c>
      <c r="EU64" s="142" t="e">
        <f t="shared" si="58"/>
        <v>#REF!</v>
      </c>
      <c r="EV64" s="142" t="e">
        <f t="shared" si="59"/>
        <v>#REF!</v>
      </c>
    </row>
    <row r="65" spans="1:152" s="16" customFormat="1" ht="15.75" x14ac:dyDescent="0.2">
      <c r="A65" s="444">
        <v>54</v>
      </c>
      <c r="B65" s="444">
        <v>31603</v>
      </c>
      <c r="C65" s="449" t="s">
        <v>211</v>
      </c>
      <c r="D65" s="446"/>
      <c r="E65" s="446"/>
      <c r="F65" s="446" t="s">
        <v>85</v>
      </c>
      <c r="G65" s="443"/>
      <c r="H65" s="446"/>
      <c r="I65" s="443"/>
      <c r="J65" s="447"/>
      <c r="K65" s="447"/>
      <c r="L65" s="447">
        <f>VLOOKUP(B65,'4 GO-NUM'!$W$13:$AC$77,5,FALSE)+VLOOKUP(B65,'4.1 GO-ESP'!$W$13:$AC$77,5,FALSE)</f>
        <v>0</v>
      </c>
      <c r="M65" s="447"/>
      <c r="N65" s="448">
        <f t="shared" si="63"/>
        <v>0</v>
      </c>
      <c r="O65" s="56"/>
      <c r="P65" s="8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6"/>
      <c r="BO65" s="6"/>
      <c r="BP65" s="6"/>
      <c r="BQ65" s="6"/>
      <c r="BR65" s="6"/>
      <c r="BS65" s="6"/>
      <c r="BT65" s="6"/>
      <c r="BU65" s="6"/>
      <c r="BV65" s="6"/>
      <c r="BW65" s="6"/>
      <c r="CB65" s="15"/>
      <c r="CC65" s="15"/>
      <c r="CD65" s="15"/>
      <c r="CE65" s="2"/>
      <c r="CF65" s="14"/>
      <c r="CH65" s="143"/>
      <c r="CI65" s="143"/>
      <c r="CJ65" s="143"/>
      <c r="CK65" s="143"/>
      <c r="CL65" s="143"/>
      <c r="CM65" s="143"/>
      <c r="CN65" s="143"/>
      <c r="CO65" s="142">
        <f t="shared" si="64"/>
        <v>0</v>
      </c>
      <c r="CP65" s="142">
        <f t="shared" si="65"/>
        <v>0</v>
      </c>
      <c r="CQ65" s="142" t="e">
        <f>#REF!+CP65</f>
        <v>#REF!</v>
      </c>
      <c r="CR65" s="142" t="e">
        <f>#REF!+CQ65</f>
        <v>#REF!</v>
      </c>
      <c r="CS65" s="142" t="e">
        <f>#REF!+CR65</f>
        <v>#REF!</v>
      </c>
      <c r="CT65" s="142" t="e">
        <f>#REF!+CS65</f>
        <v>#REF!</v>
      </c>
      <c r="CU65" s="142" t="e">
        <f>#REF!+CT65</f>
        <v>#REF!</v>
      </c>
      <c r="CV65" s="142" t="e">
        <f>#REF!+CU65</f>
        <v>#REF!</v>
      </c>
      <c r="CW65" s="142" t="e">
        <f t="shared" si="8"/>
        <v>#REF!</v>
      </c>
      <c r="CX65" s="142" t="e">
        <f t="shared" si="9"/>
        <v>#REF!</v>
      </c>
      <c r="CY65" s="142" t="e">
        <f t="shared" si="66"/>
        <v>#REF!</v>
      </c>
      <c r="CZ65" s="142" t="e">
        <f t="shared" si="11"/>
        <v>#REF!</v>
      </c>
      <c r="DA65" s="142" t="e">
        <f t="shared" si="12"/>
        <v>#REF!</v>
      </c>
      <c r="DB65" s="142" t="e">
        <f t="shared" si="13"/>
        <v>#REF!</v>
      </c>
      <c r="DC65" s="142" t="e">
        <f t="shared" si="14"/>
        <v>#REF!</v>
      </c>
      <c r="DD65" s="142" t="e">
        <f t="shared" si="15"/>
        <v>#REF!</v>
      </c>
      <c r="DE65" s="142" t="e">
        <f t="shared" si="16"/>
        <v>#REF!</v>
      </c>
      <c r="DF65" s="142" t="e">
        <f t="shared" si="17"/>
        <v>#REF!</v>
      </c>
      <c r="DG65" s="142" t="e">
        <f t="shared" si="18"/>
        <v>#REF!</v>
      </c>
      <c r="DH65" s="142" t="e">
        <f t="shared" si="19"/>
        <v>#REF!</v>
      </c>
      <c r="DI65" s="142" t="e">
        <f t="shared" si="20"/>
        <v>#REF!</v>
      </c>
      <c r="DJ65" s="142" t="e">
        <f t="shared" si="21"/>
        <v>#REF!</v>
      </c>
      <c r="DK65" s="142" t="e">
        <f t="shared" si="22"/>
        <v>#REF!</v>
      </c>
      <c r="DL65" s="142" t="e">
        <f t="shared" si="23"/>
        <v>#REF!</v>
      </c>
      <c r="DM65" s="142" t="e">
        <f t="shared" si="24"/>
        <v>#REF!</v>
      </c>
      <c r="DN65" s="142" t="e">
        <f t="shared" si="25"/>
        <v>#REF!</v>
      </c>
      <c r="DO65" s="142" t="e">
        <f t="shared" si="26"/>
        <v>#REF!</v>
      </c>
      <c r="DP65" s="142" t="e">
        <f t="shared" si="27"/>
        <v>#REF!</v>
      </c>
      <c r="DQ65" s="142" t="e">
        <f t="shared" si="28"/>
        <v>#REF!</v>
      </c>
      <c r="DR65" s="142" t="e">
        <f t="shared" si="29"/>
        <v>#REF!</v>
      </c>
      <c r="DS65" s="142" t="e">
        <f t="shared" si="30"/>
        <v>#REF!</v>
      </c>
      <c r="DT65" s="142" t="e">
        <f t="shared" si="31"/>
        <v>#REF!</v>
      </c>
      <c r="DU65" s="142" t="e">
        <f t="shared" si="32"/>
        <v>#REF!</v>
      </c>
      <c r="DV65" s="142" t="e">
        <f t="shared" si="33"/>
        <v>#REF!</v>
      </c>
      <c r="DW65" s="142" t="e">
        <f t="shared" si="34"/>
        <v>#REF!</v>
      </c>
      <c r="DX65" s="142" t="e">
        <f t="shared" si="35"/>
        <v>#REF!</v>
      </c>
      <c r="DY65" s="142" t="e">
        <f t="shared" si="36"/>
        <v>#REF!</v>
      </c>
      <c r="DZ65" s="142" t="e">
        <f t="shared" si="37"/>
        <v>#REF!</v>
      </c>
      <c r="EA65" s="142" t="e">
        <f t="shared" si="38"/>
        <v>#REF!</v>
      </c>
      <c r="EB65" s="142" t="e">
        <f t="shared" si="39"/>
        <v>#REF!</v>
      </c>
      <c r="EC65" s="142" t="e">
        <f t="shared" si="40"/>
        <v>#REF!</v>
      </c>
      <c r="ED65" s="142" t="e">
        <f t="shared" si="41"/>
        <v>#REF!</v>
      </c>
      <c r="EE65" s="142" t="e">
        <f t="shared" si="42"/>
        <v>#REF!</v>
      </c>
      <c r="EF65" s="142" t="e">
        <f t="shared" si="43"/>
        <v>#REF!</v>
      </c>
      <c r="EG65" s="142" t="e">
        <f t="shared" si="44"/>
        <v>#REF!</v>
      </c>
      <c r="EH65" s="142" t="e">
        <f t="shared" si="45"/>
        <v>#REF!</v>
      </c>
      <c r="EI65" s="142" t="e">
        <f t="shared" si="46"/>
        <v>#REF!</v>
      </c>
      <c r="EJ65" s="142" t="e">
        <f t="shared" si="47"/>
        <v>#REF!</v>
      </c>
      <c r="EK65" s="142" t="e">
        <f t="shared" si="48"/>
        <v>#REF!</v>
      </c>
      <c r="EL65" s="142" t="e">
        <f t="shared" si="49"/>
        <v>#REF!</v>
      </c>
      <c r="EM65" s="142" t="e">
        <f t="shared" si="50"/>
        <v>#REF!</v>
      </c>
      <c r="EN65" s="142" t="e">
        <f t="shared" si="51"/>
        <v>#REF!</v>
      </c>
      <c r="EO65" s="142" t="e">
        <f t="shared" si="52"/>
        <v>#REF!</v>
      </c>
      <c r="EP65" s="142" t="e">
        <f t="shared" si="53"/>
        <v>#REF!</v>
      </c>
      <c r="EQ65" s="142" t="e">
        <f t="shared" si="54"/>
        <v>#REF!</v>
      </c>
      <c r="ER65" s="142" t="e">
        <f t="shared" si="55"/>
        <v>#REF!</v>
      </c>
      <c r="ES65" s="142" t="e">
        <f t="shared" si="56"/>
        <v>#REF!</v>
      </c>
      <c r="ET65" s="142" t="e">
        <f t="shared" si="57"/>
        <v>#REF!</v>
      </c>
      <c r="EU65" s="142" t="e">
        <f t="shared" si="58"/>
        <v>#REF!</v>
      </c>
      <c r="EV65" s="142" t="e">
        <f t="shared" si="59"/>
        <v>#REF!</v>
      </c>
    </row>
    <row r="66" spans="1:152" s="16" customFormat="1" ht="25.5" x14ac:dyDescent="0.2">
      <c r="A66" s="369">
        <v>55</v>
      </c>
      <c r="B66" s="369">
        <v>31701</v>
      </c>
      <c r="C66" s="370" t="s">
        <v>21</v>
      </c>
      <c r="D66" s="371"/>
      <c r="E66" s="371"/>
      <c r="F66" s="371" t="s">
        <v>85</v>
      </c>
      <c r="G66" s="372"/>
      <c r="H66" s="371" t="s">
        <v>85</v>
      </c>
      <c r="I66" s="372" t="s">
        <v>217</v>
      </c>
      <c r="J66" s="373"/>
      <c r="K66" s="373"/>
      <c r="L66" s="373">
        <f>VLOOKUP(B66,'4 GO-NUM'!$W$13:$AC$77,5,FALSE)++VLOOKUP(B66,'4.1 GO-ESP'!$W$13:$AC$77,5,FALSE)</f>
        <v>0</v>
      </c>
      <c r="M66" s="373">
        <f>VLOOKUP(B66,'3.PYP'!$W$14:$AC$23,5,FALSE)+VLOOKUP(B66,'3.PYP'!$W$26:$AC$35,5,FALSE)</f>
        <v>0</v>
      </c>
      <c r="N66" s="374">
        <f t="shared" si="63"/>
        <v>0</v>
      </c>
      <c r="O66" s="56"/>
      <c r="P66" s="8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6"/>
      <c r="BO66" s="6"/>
      <c r="BP66" s="6"/>
      <c r="BQ66" s="6"/>
      <c r="BR66" s="6"/>
      <c r="BS66" s="6"/>
      <c r="BT66" s="6"/>
      <c r="BU66" s="6"/>
      <c r="BV66" s="6"/>
      <c r="BW66" s="6"/>
      <c r="CB66" s="15"/>
      <c r="CC66" s="15"/>
      <c r="CD66" s="15"/>
      <c r="CE66" s="2"/>
      <c r="CF66" s="14"/>
      <c r="CO66" s="142">
        <f t="shared" si="64"/>
        <v>0</v>
      </c>
      <c r="CP66" s="142">
        <f t="shared" si="65"/>
        <v>0</v>
      </c>
      <c r="CQ66" s="142" t="e">
        <f>#REF!+CP66</f>
        <v>#REF!</v>
      </c>
      <c r="CR66" s="142" t="e">
        <f>#REF!+CQ66</f>
        <v>#REF!</v>
      </c>
      <c r="CS66" s="142" t="e">
        <f>#REF!+CR66</f>
        <v>#REF!</v>
      </c>
      <c r="CT66" s="142" t="e">
        <f>#REF!+CS66</f>
        <v>#REF!</v>
      </c>
      <c r="CU66" s="142" t="e">
        <f>#REF!+CT66</f>
        <v>#REF!</v>
      </c>
      <c r="CV66" s="142" t="e">
        <f>#REF!+CU66</f>
        <v>#REF!</v>
      </c>
      <c r="CW66" s="142" t="e">
        <f t="shared" si="8"/>
        <v>#REF!</v>
      </c>
      <c r="CX66" s="142" t="e">
        <f t="shared" si="9"/>
        <v>#REF!</v>
      </c>
      <c r="CY66" s="142" t="e">
        <f t="shared" si="66"/>
        <v>#REF!</v>
      </c>
      <c r="CZ66" s="142" t="e">
        <f t="shared" si="11"/>
        <v>#REF!</v>
      </c>
      <c r="DA66" s="142" t="e">
        <f t="shared" si="12"/>
        <v>#REF!</v>
      </c>
      <c r="DB66" s="142" t="e">
        <f t="shared" si="13"/>
        <v>#REF!</v>
      </c>
      <c r="DC66" s="142" t="e">
        <f t="shared" si="14"/>
        <v>#REF!</v>
      </c>
      <c r="DD66" s="142" t="e">
        <f t="shared" si="15"/>
        <v>#REF!</v>
      </c>
      <c r="DE66" s="142" t="e">
        <f t="shared" si="16"/>
        <v>#REF!</v>
      </c>
      <c r="DF66" s="142" t="e">
        <f t="shared" si="17"/>
        <v>#REF!</v>
      </c>
      <c r="DG66" s="142" t="e">
        <f t="shared" si="18"/>
        <v>#REF!</v>
      </c>
      <c r="DH66" s="142" t="e">
        <f t="shared" si="19"/>
        <v>#REF!</v>
      </c>
      <c r="DI66" s="142" t="e">
        <f t="shared" si="20"/>
        <v>#REF!</v>
      </c>
      <c r="DJ66" s="142" t="e">
        <f t="shared" si="21"/>
        <v>#REF!</v>
      </c>
      <c r="DK66" s="142" t="e">
        <f t="shared" si="22"/>
        <v>#REF!</v>
      </c>
      <c r="DL66" s="142" t="e">
        <f t="shared" si="23"/>
        <v>#REF!</v>
      </c>
      <c r="DM66" s="142" t="e">
        <f t="shared" si="24"/>
        <v>#REF!</v>
      </c>
      <c r="DN66" s="142" t="e">
        <f t="shared" si="25"/>
        <v>#REF!</v>
      </c>
      <c r="DO66" s="142" t="e">
        <f t="shared" si="26"/>
        <v>#REF!</v>
      </c>
      <c r="DP66" s="142" t="e">
        <f t="shared" si="27"/>
        <v>#REF!</v>
      </c>
      <c r="DQ66" s="142" t="e">
        <f t="shared" si="28"/>
        <v>#REF!</v>
      </c>
      <c r="DR66" s="142" t="e">
        <f t="shared" si="29"/>
        <v>#REF!</v>
      </c>
      <c r="DS66" s="142" t="e">
        <f t="shared" si="30"/>
        <v>#REF!</v>
      </c>
      <c r="DT66" s="142" t="e">
        <f t="shared" si="31"/>
        <v>#REF!</v>
      </c>
      <c r="DU66" s="142" t="e">
        <f t="shared" si="32"/>
        <v>#REF!</v>
      </c>
      <c r="DV66" s="142" t="e">
        <f t="shared" si="33"/>
        <v>#REF!</v>
      </c>
      <c r="DW66" s="142" t="e">
        <f t="shared" si="34"/>
        <v>#REF!</v>
      </c>
      <c r="DX66" s="142" t="e">
        <f t="shared" si="35"/>
        <v>#REF!</v>
      </c>
      <c r="DY66" s="142" t="e">
        <f t="shared" si="36"/>
        <v>#REF!</v>
      </c>
      <c r="DZ66" s="142" t="e">
        <f t="shared" si="37"/>
        <v>#REF!</v>
      </c>
      <c r="EA66" s="142" t="e">
        <f t="shared" si="38"/>
        <v>#REF!</v>
      </c>
      <c r="EB66" s="142" t="e">
        <f t="shared" si="39"/>
        <v>#REF!</v>
      </c>
      <c r="EC66" s="142" t="e">
        <f t="shared" si="40"/>
        <v>#REF!</v>
      </c>
      <c r="ED66" s="142" t="e">
        <f t="shared" si="41"/>
        <v>#REF!</v>
      </c>
      <c r="EE66" s="142" t="e">
        <f t="shared" si="42"/>
        <v>#REF!</v>
      </c>
      <c r="EF66" s="142" t="e">
        <f t="shared" si="43"/>
        <v>#REF!</v>
      </c>
      <c r="EG66" s="142" t="e">
        <f t="shared" si="44"/>
        <v>#REF!</v>
      </c>
      <c r="EH66" s="142" t="e">
        <f t="shared" si="45"/>
        <v>#REF!</v>
      </c>
      <c r="EI66" s="142" t="e">
        <f t="shared" si="46"/>
        <v>#REF!</v>
      </c>
      <c r="EJ66" s="142" t="e">
        <f t="shared" si="47"/>
        <v>#REF!</v>
      </c>
      <c r="EK66" s="142" t="e">
        <f t="shared" si="48"/>
        <v>#REF!</v>
      </c>
      <c r="EL66" s="142" t="e">
        <f t="shared" si="49"/>
        <v>#REF!</v>
      </c>
      <c r="EM66" s="142" t="e">
        <f t="shared" si="50"/>
        <v>#REF!</v>
      </c>
      <c r="EN66" s="142" t="e">
        <f t="shared" si="51"/>
        <v>#REF!</v>
      </c>
      <c r="EO66" s="142" t="e">
        <f t="shared" si="52"/>
        <v>#REF!</v>
      </c>
      <c r="EP66" s="142" t="e">
        <f t="shared" si="53"/>
        <v>#REF!</v>
      </c>
      <c r="EQ66" s="142" t="e">
        <f t="shared" si="54"/>
        <v>#REF!</v>
      </c>
      <c r="ER66" s="142" t="e">
        <f t="shared" si="55"/>
        <v>#REF!</v>
      </c>
      <c r="ES66" s="142" t="e">
        <f t="shared" si="56"/>
        <v>#REF!</v>
      </c>
      <c r="ET66" s="142" t="e">
        <f t="shared" si="57"/>
        <v>#REF!</v>
      </c>
      <c r="EU66" s="142" t="e">
        <f t="shared" si="58"/>
        <v>#REF!</v>
      </c>
      <c r="EV66" s="142" t="e">
        <f t="shared" si="59"/>
        <v>#REF!</v>
      </c>
    </row>
    <row r="67" spans="1:152" s="16" customFormat="1" ht="15.75" x14ac:dyDescent="0.2">
      <c r="A67" s="444">
        <v>56</v>
      </c>
      <c r="B67" s="444">
        <v>31801</v>
      </c>
      <c r="C67" s="449" t="s">
        <v>58</v>
      </c>
      <c r="D67" s="446"/>
      <c r="E67" s="446"/>
      <c r="F67" s="446" t="s">
        <v>85</v>
      </c>
      <c r="G67" s="443"/>
      <c r="H67" s="446"/>
      <c r="I67" s="443"/>
      <c r="J67" s="447"/>
      <c r="K67" s="447"/>
      <c r="L67" s="447">
        <f>VLOOKUP(B67,'4 GO-NUM'!$W$13:$AC$77,5,FALSE)+VLOOKUP(B67,'4.1 GO-ESP'!$W$13:$AC$77,5,FALSE)</f>
        <v>0</v>
      </c>
      <c r="M67" s="447"/>
      <c r="N67" s="448">
        <f t="shared" si="63"/>
        <v>0</v>
      </c>
      <c r="O67" s="56"/>
      <c r="P67" s="8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6"/>
      <c r="BO67" s="6"/>
      <c r="BP67" s="6"/>
      <c r="BQ67" s="6"/>
      <c r="BR67" s="6"/>
      <c r="BS67" s="6"/>
      <c r="BT67" s="6"/>
      <c r="BU67" s="6"/>
      <c r="BV67" s="6"/>
      <c r="BW67" s="6"/>
      <c r="CB67" s="15"/>
      <c r="CC67" s="15"/>
      <c r="CD67" s="15"/>
      <c r="CE67" s="2"/>
      <c r="CF67" s="14"/>
      <c r="CH67" s="143"/>
      <c r="CI67" s="143"/>
      <c r="CJ67" s="143"/>
      <c r="CK67" s="143"/>
      <c r="CL67" s="143"/>
      <c r="CM67" s="143"/>
      <c r="CN67" s="143"/>
      <c r="CO67" s="142">
        <f t="shared" si="64"/>
        <v>0</v>
      </c>
      <c r="CP67" s="142">
        <f t="shared" si="65"/>
        <v>0</v>
      </c>
      <c r="CQ67" s="142" t="e">
        <f>#REF!+CP67</f>
        <v>#REF!</v>
      </c>
      <c r="CR67" s="142" t="e">
        <f>#REF!+CQ67</f>
        <v>#REF!</v>
      </c>
      <c r="CS67" s="142" t="e">
        <f>#REF!+CR67</f>
        <v>#REF!</v>
      </c>
      <c r="CT67" s="142" t="e">
        <f>#REF!+CS67</f>
        <v>#REF!</v>
      </c>
      <c r="CU67" s="142" t="e">
        <f>#REF!+CT67</f>
        <v>#REF!</v>
      </c>
      <c r="CV67" s="142" t="e">
        <f>#REF!+CU67</f>
        <v>#REF!</v>
      </c>
      <c r="CW67" s="142" t="e">
        <f t="shared" si="8"/>
        <v>#REF!</v>
      </c>
      <c r="CX67" s="142" t="e">
        <f t="shared" si="9"/>
        <v>#REF!</v>
      </c>
      <c r="CY67" s="142" t="e">
        <f t="shared" si="66"/>
        <v>#REF!</v>
      </c>
      <c r="CZ67" s="142" t="e">
        <f t="shared" si="11"/>
        <v>#REF!</v>
      </c>
      <c r="DA67" s="142" t="e">
        <f t="shared" si="12"/>
        <v>#REF!</v>
      </c>
      <c r="DB67" s="142" t="e">
        <f t="shared" si="13"/>
        <v>#REF!</v>
      </c>
      <c r="DC67" s="142" t="e">
        <f t="shared" si="14"/>
        <v>#REF!</v>
      </c>
      <c r="DD67" s="142" t="e">
        <f t="shared" si="15"/>
        <v>#REF!</v>
      </c>
      <c r="DE67" s="142" t="e">
        <f t="shared" si="16"/>
        <v>#REF!</v>
      </c>
      <c r="DF67" s="142" t="e">
        <f t="shared" si="17"/>
        <v>#REF!</v>
      </c>
      <c r="DG67" s="142" t="e">
        <f t="shared" si="18"/>
        <v>#REF!</v>
      </c>
      <c r="DH67" s="142" t="e">
        <f t="shared" si="19"/>
        <v>#REF!</v>
      </c>
      <c r="DI67" s="142" t="e">
        <f t="shared" si="20"/>
        <v>#REF!</v>
      </c>
      <c r="DJ67" s="142" t="e">
        <f t="shared" si="21"/>
        <v>#REF!</v>
      </c>
      <c r="DK67" s="142" t="e">
        <f t="shared" si="22"/>
        <v>#REF!</v>
      </c>
      <c r="DL67" s="142" t="e">
        <f t="shared" si="23"/>
        <v>#REF!</v>
      </c>
      <c r="DM67" s="142" t="e">
        <f t="shared" si="24"/>
        <v>#REF!</v>
      </c>
      <c r="DN67" s="142" t="e">
        <f t="shared" si="25"/>
        <v>#REF!</v>
      </c>
      <c r="DO67" s="142" t="e">
        <f t="shared" si="26"/>
        <v>#REF!</v>
      </c>
      <c r="DP67" s="142" t="e">
        <f t="shared" si="27"/>
        <v>#REF!</v>
      </c>
      <c r="DQ67" s="142" t="e">
        <f t="shared" si="28"/>
        <v>#REF!</v>
      </c>
      <c r="DR67" s="142" t="e">
        <f t="shared" si="29"/>
        <v>#REF!</v>
      </c>
      <c r="DS67" s="142" t="e">
        <f t="shared" si="30"/>
        <v>#REF!</v>
      </c>
      <c r="DT67" s="142" t="e">
        <f t="shared" si="31"/>
        <v>#REF!</v>
      </c>
      <c r="DU67" s="142" t="e">
        <f t="shared" si="32"/>
        <v>#REF!</v>
      </c>
      <c r="DV67" s="142" t="e">
        <f t="shared" si="33"/>
        <v>#REF!</v>
      </c>
      <c r="DW67" s="142" t="e">
        <f t="shared" si="34"/>
        <v>#REF!</v>
      </c>
      <c r="DX67" s="142" t="e">
        <f t="shared" si="35"/>
        <v>#REF!</v>
      </c>
      <c r="DY67" s="142" t="e">
        <f t="shared" si="36"/>
        <v>#REF!</v>
      </c>
      <c r="DZ67" s="142" t="e">
        <f t="shared" si="37"/>
        <v>#REF!</v>
      </c>
      <c r="EA67" s="142" t="e">
        <f t="shared" si="38"/>
        <v>#REF!</v>
      </c>
      <c r="EB67" s="142" t="e">
        <f t="shared" si="39"/>
        <v>#REF!</v>
      </c>
      <c r="EC67" s="142" t="e">
        <f t="shared" si="40"/>
        <v>#REF!</v>
      </c>
      <c r="ED67" s="142" t="e">
        <f t="shared" si="41"/>
        <v>#REF!</v>
      </c>
      <c r="EE67" s="142" t="e">
        <f t="shared" si="42"/>
        <v>#REF!</v>
      </c>
      <c r="EF67" s="142" t="e">
        <f t="shared" si="43"/>
        <v>#REF!</v>
      </c>
      <c r="EG67" s="142" t="e">
        <f t="shared" si="44"/>
        <v>#REF!</v>
      </c>
      <c r="EH67" s="142" t="e">
        <f t="shared" si="45"/>
        <v>#REF!</v>
      </c>
      <c r="EI67" s="142" t="e">
        <f t="shared" si="46"/>
        <v>#REF!</v>
      </c>
      <c r="EJ67" s="142" t="e">
        <f t="shared" si="47"/>
        <v>#REF!</v>
      </c>
      <c r="EK67" s="142" t="e">
        <f t="shared" si="48"/>
        <v>#REF!</v>
      </c>
      <c r="EL67" s="142" t="e">
        <f t="shared" si="49"/>
        <v>#REF!</v>
      </c>
      <c r="EM67" s="142" t="e">
        <f t="shared" si="50"/>
        <v>#REF!</v>
      </c>
      <c r="EN67" s="142" t="e">
        <f t="shared" si="51"/>
        <v>#REF!</v>
      </c>
      <c r="EO67" s="142" t="e">
        <f t="shared" si="52"/>
        <v>#REF!</v>
      </c>
      <c r="EP67" s="142" t="e">
        <f t="shared" si="53"/>
        <v>#REF!</v>
      </c>
      <c r="EQ67" s="142" t="e">
        <f t="shared" si="54"/>
        <v>#REF!</v>
      </c>
      <c r="ER67" s="142" t="e">
        <f t="shared" si="55"/>
        <v>#REF!</v>
      </c>
      <c r="ES67" s="142" t="e">
        <f t="shared" si="56"/>
        <v>#REF!</v>
      </c>
      <c r="ET67" s="142" t="e">
        <f t="shared" si="57"/>
        <v>#REF!</v>
      </c>
      <c r="EU67" s="142" t="e">
        <f t="shared" si="58"/>
        <v>#REF!</v>
      </c>
      <c r="EV67" s="142" t="e">
        <f t="shared" si="59"/>
        <v>#REF!</v>
      </c>
    </row>
    <row r="68" spans="1:152" s="16" customFormat="1" ht="15.75" x14ac:dyDescent="0.2">
      <c r="A68" s="369">
        <v>57</v>
      </c>
      <c r="B68" s="369">
        <v>31901</v>
      </c>
      <c r="C68" s="370" t="s">
        <v>40</v>
      </c>
      <c r="D68" s="371"/>
      <c r="E68" s="371"/>
      <c r="F68" s="371" t="s">
        <v>85</v>
      </c>
      <c r="G68" s="372"/>
      <c r="H68" s="371"/>
      <c r="I68" s="372"/>
      <c r="J68" s="373"/>
      <c r="K68" s="373"/>
      <c r="L68" s="373">
        <f>VLOOKUP(B68,'4 GO-NUM'!$W$13:$AC$77,5,FALSE)+VLOOKUP(B68,'4.1 GO-ESP'!$W$13:$AC$77,5,FALSE)</f>
        <v>0</v>
      </c>
      <c r="M68" s="373"/>
      <c r="N68" s="374">
        <f t="shared" si="63"/>
        <v>0</v>
      </c>
      <c r="O68" s="56"/>
      <c r="P68" s="8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6"/>
      <c r="BO68" s="6"/>
      <c r="BP68" s="6"/>
      <c r="BQ68" s="6"/>
      <c r="BR68" s="6"/>
      <c r="BS68" s="6"/>
      <c r="BT68" s="6"/>
      <c r="BU68" s="6"/>
      <c r="BV68" s="6"/>
      <c r="BW68" s="6"/>
      <c r="CB68" s="15"/>
      <c r="CC68" s="15"/>
      <c r="CD68" s="15"/>
      <c r="CE68" s="2"/>
      <c r="CF68" s="14"/>
      <c r="CO68" s="142">
        <f t="shared" si="64"/>
        <v>0</v>
      </c>
      <c r="CP68" s="142">
        <f t="shared" si="65"/>
        <v>0</v>
      </c>
      <c r="CQ68" s="142" t="e">
        <f>#REF!+CP68</f>
        <v>#REF!</v>
      </c>
      <c r="CR68" s="142" t="e">
        <f>#REF!+CQ68</f>
        <v>#REF!</v>
      </c>
      <c r="CS68" s="142" t="e">
        <f>#REF!+CR68</f>
        <v>#REF!</v>
      </c>
      <c r="CT68" s="142" t="e">
        <f>#REF!+CS68</f>
        <v>#REF!</v>
      </c>
      <c r="CU68" s="142" t="e">
        <f>#REF!+CT68</f>
        <v>#REF!</v>
      </c>
      <c r="CV68" s="142" t="e">
        <f>#REF!+CU68</f>
        <v>#REF!</v>
      </c>
      <c r="CW68" s="142" t="e">
        <f t="shared" si="8"/>
        <v>#REF!</v>
      </c>
      <c r="CX68" s="142" t="e">
        <f t="shared" si="9"/>
        <v>#REF!</v>
      </c>
      <c r="CY68" s="142" t="e">
        <f t="shared" si="66"/>
        <v>#REF!</v>
      </c>
      <c r="CZ68" s="142" t="e">
        <f t="shared" si="11"/>
        <v>#REF!</v>
      </c>
      <c r="DA68" s="142" t="e">
        <f t="shared" si="12"/>
        <v>#REF!</v>
      </c>
      <c r="DB68" s="142" t="e">
        <f t="shared" si="13"/>
        <v>#REF!</v>
      </c>
      <c r="DC68" s="142" t="e">
        <f t="shared" si="14"/>
        <v>#REF!</v>
      </c>
      <c r="DD68" s="142" t="e">
        <f t="shared" si="15"/>
        <v>#REF!</v>
      </c>
      <c r="DE68" s="142" t="e">
        <f t="shared" si="16"/>
        <v>#REF!</v>
      </c>
      <c r="DF68" s="142" t="e">
        <f t="shared" si="17"/>
        <v>#REF!</v>
      </c>
      <c r="DG68" s="142" t="e">
        <f t="shared" si="18"/>
        <v>#REF!</v>
      </c>
      <c r="DH68" s="142" t="e">
        <f t="shared" si="19"/>
        <v>#REF!</v>
      </c>
      <c r="DI68" s="142" t="e">
        <f t="shared" si="20"/>
        <v>#REF!</v>
      </c>
      <c r="DJ68" s="142" t="e">
        <f t="shared" si="21"/>
        <v>#REF!</v>
      </c>
      <c r="DK68" s="142" t="e">
        <f t="shared" si="22"/>
        <v>#REF!</v>
      </c>
      <c r="DL68" s="142" t="e">
        <f t="shared" si="23"/>
        <v>#REF!</v>
      </c>
      <c r="DM68" s="142" t="e">
        <f t="shared" si="24"/>
        <v>#REF!</v>
      </c>
      <c r="DN68" s="142" t="e">
        <f t="shared" si="25"/>
        <v>#REF!</v>
      </c>
      <c r="DO68" s="142" t="e">
        <f t="shared" si="26"/>
        <v>#REF!</v>
      </c>
      <c r="DP68" s="142" t="e">
        <f t="shared" si="27"/>
        <v>#REF!</v>
      </c>
      <c r="DQ68" s="142" t="e">
        <f t="shared" si="28"/>
        <v>#REF!</v>
      </c>
      <c r="DR68" s="142" t="e">
        <f t="shared" si="29"/>
        <v>#REF!</v>
      </c>
      <c r="DS68" s="142" t="e">
        <f t="shared" si="30"/>
        <v>#REF!</v>
      </c>
      <c r="DT68" s="142" t="e">
        <f t="shared" si="31"/>
        <v>#REF!</v>
      </c>
      <c r="DU68" s="142" t="e">
        <f t="shared" si="32"/>
        <v>#REF!</v>
      </c>
      <c r="DV68" s="142" t="e">
        <f t="shared" si="33"/>
        <v>#REF!</v>
      </c>
      <c r="DW68" s="142" t="e">
        <f t="shared" si="34"/>
        <v>#REF!</v>
      </c>
      <c r="DX68" s="142" t="e">
        <f t="shared" si="35"/>
        <v>#REF!</v>
      </c>
      <c r="DY68" s="142" t="e">
        <f t="shared" si="36"/>
        <v>#REF!</v>
      </c>
      <c r="DZ68" s="142" t="e">
        <f t="shared" si="37"/>
        <v>#REF!</v>
      </c>
      <c r="EA68" s="142" t="e">
        <f t="shared" si="38"/>
        <v>#REF!</v>
      </c>
      <c r="EB68" s="142" t="e">
        <f t="shared" si="39"/>
        <v>#REF!</v>
      </c>
      <c r="EC68" s="142" t="e">
        <f t="shared" si="40"/>
        <v>#REF!</v>
      </c>
      <c r="ED68" s="142" t="e">
        <f t="shared" si="41"/>
        <v>#REF!</v>
      </c>
      <c r="EE68" s="142" t="e">
        <f t="shared" si="42"/>
        <v>#REF!</v>
      </c>
      <c r="EF68" s="142" t="e">
        <f t="shared" si="43"/>
        <v>#REF!</v>
      </c>
      <c r="EG68" s="142" t="e">
        <f t="shared" si="44"/>
        <v>#REF!</v>
      </c>
      <c r="EH68" s="142" t="e">
        <f t="shared" si="45"/>
        <v>#REF!</v>
      </c>
      <c r="EI68" s="142" t="e">
        <f t="shared" si="46"/>
        <v>#REF!</v>
      </c>
      <c r="EJ68" s="142" t="e">
        <f t="shared" si="47"/>
        <v>#REF!</v>
      </c>
      <c r="EK68" s="142" t="e">
        <f t="shared" si="48"/>
        <v>#REF!</v>
      </c>
      <c r="EL68" s="142" t="e">
        <f t="shared" si="49"/>
        <v>#REF!</v>
      </c>
      <c r="EM68" s="142" t="e">
        <f t="shared" si="50"/>
        <v>#REF!</v>
      </c>
      <c r="EN68" s="142" t="e">
        <f t="shared" si="51"/>
        <v>#REF!</v>
      </c>
      <c r="EO68" s="142" t="e">
        <f t="shared" si="52"/>
        <v>#REF!</v>
      </c>
      <c r="EP68" s="142" t="e">
        <f t="shared" si="53"/>
        <v>#REF!</v>
      </c>
      <c r="EQ68" s="142" t="e">
        <f t="shared" si="54"/>
        <v>#REF!</v>
      </c>
      <c r="ER68" s="142" t="e">
        <f t="shared" si="55"/>
        <v>#REF!</v>
      </c>
      <c r="ES68" s="142" t="e">
        <f t="shared" si="56"/>
        <v>#REF!</v>
      </c>
      <c r="ET68" s="142" t="e">
        <f t="shared" si="57"/>
        <v>#REF!</v>
      </c>
      <c r="EU68" s="142" t="e">
        <f t="shared" si="58"/>
        <v>#REF!</v>
      </c>
      <c r="EV68" s="142" t="e">
        <f t="shared" si="59"/>
        <v>#REF!</v>
      </c>
    </row>
    <row r="69" spans="1:152" s="16" customFormat="1" ht="25.5" x14ac:dyDescent="0.2">
      <c r="A69" s="444">
        <v>58</v>
      </c>
      <c r="B69" s="444">
        <v>31904</v>
      </c>
      <c r="C69" s="449" t="s">
        <v>163</v>
      </c>
      <c r="D69" s="446"/>
      <c r="E69" s="446"/>
      <c r="F69" s="446" t="s">
        <v>85</v>
      </c>
      <c r="G69" s="443"/>
      <c r="H69" s="446"/>
      <c r="I69" s="443"/>
      <c r="J69" s="447"/>
      <c r="K69" s="447"/>
      <c r="L69" s="447">
        <f>VLOOKUP(B69,'4 GO-NUM'!$W$13:$AC$77,5,FALSE)+VLOOKUP(B69,'4.1 GO-ESP'!$W$13:$AC$77,5,FALSE)</f>
        <v>0</v>
      </c>
      <c r="M69" s="447"/>
      <c r="N69" s="448">
        <f t="shared" si="63"/>
        <v>0</v>
      </c>
      <c r="O69" s="56"/>
      <c r="P69" s="8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6"/>
      <c r="BO69" s="6"/>
      <c r="BP69" s="6"/>
      <c r="BQ69" s="6"/>
      <c r="BR69" s="6"/>
      <c r="BS69" s="6"/>
      <c r="BT69" s="6"/>
      <c r="BU69" s="6"/>
      <c r="BV69" s="6"/>
      <c r="BW69" s="6"/>
      <c r="CB69" s="15"/>
      <c r="CC69" s="15"/>
      <c r="CD69" s="15"/>
      <c r="CE69" s="2"/>
      <c r="CF69" s="14"/>
      <c r="CH69" s="143"/>
      <c r="CI69" s="143"/>
      <c r="CJ69" s="143"/>
      <c r="CK69" s="143"/>
      <c r="CL69" s="143"/>
      <c r="CM69" s="143"/>
      <c r="CN69" s="143"/>
      <c r="CO69" s="142">
        <f t="shared" si="64"/>
        <v>0</v>
      </c>
      <c r="CP69" s="142">
        <f t="shared" si="65"/>
        <v>0</v>
      </c>
      <c r="CQ69" s="142" t="e">
        <f>#REF!+CP69</f>
        <v>#REF!</v>
      </c>
      <c r="CR69" s="142" t="e">
        <f>#REF!+CQ69</f>
        <v>#REF!</v>
      </c>
      <c r="CS69" s="142" t="e">
        <f>#REF!+CR69</f>
        <v>#REF!</v>
      </c>
      <c r="CT69" s="142" t="e">
        <f>#REF!+CS69</f>
        <v>#REF!</v>
      </c>
      <c r="CU69" s="142" t="e">
        <f>#REF!+CT69</f>
        <v>#REF!</v>
      </c>
      <c r="CV69" s="142" t="e">
        <f>#REF!+CU69</f>
        <v>#REF!</v>
      </c>
      <c r="CW69" s="142" t="e">
        <f t="shared" si="8"/>
        <v>#REF!</v>
      </c>
      <c r="CX69" s="142" t="e">
        <f t="shared" si="9"/>
        <v>#REF!</v>
      </c>
      <c r="CY69" s="142" t="e">
        <f t="shared" si="66"/>
        <v>#REF!</v>
      </c>
      <c r="CZ69" s="142" t="e">
        <f t="shared" si="11"/>
        <v>#REF!</v>
      </c>
      <c r="DA69" s="142" t="e">
        <f t="shared" si="12"/>
        <v>#REF!</v>
      </c>
      <c r="DB69" s="142" t="e">
        <f t="shared" si="13"/>
        <v>#REF!</v>
      </c>
      <c r="DC69" s="142" t="e">
        <f t="shared" si="14"/>
        <v>#REF!</v>
      </c>
      <c r="DD69" s="142" t="e">
        <f t="shared" si="15"/>
        <v>#REF!</v>
      </c>
      <c r="DE69" s="142" t="e">
        <f t="shared" si="16"/>
        <v>#REF!</v>
      </c>
      <c r="DF69" s="142" t="e">
        <f t="shared" si="17"/>
        <v>#REF!</v>
      </c>
      <c r="DG69" s="142" t="e">
        <f t="shared" si="18"/>
        <v>#REF!</v>
      </c>
      <c r="DH69" s="142" t="e">
        <f t="shared" si="19"/>
        <v>#REF!</v>
      </c>
      <c r="DI69" s="142" t="e">
        <f t="shared" si="20"/>
        <v>#REF!</v>
      </c>
      <c r="DJ69" s="142" t="e">
        <f t="shared" si="21"/>
        <v>#REF!</v>
      </c>
      <c r="DK69" s="142" t="e">
        <f t="shared" si="22"/>
        <v>#REF!</v>
      </c>
      <c r="DL69" s="142" t="e">
        <f t="shared" si="23"/>
        <v>#REF!</v>
      </c>
      <c r="DM69" s="142" t="e">
        <f t="shared" si="24"/>
        <v>#REF!</v>
      </c>
      <c r="DN69" s="142" t="e">
        <f t="shared" si="25"/>
        <v>#REF!</v>
      </c>
      <c r="DO69" s="142" t="e">
        <f t="shared" si="26"/>
        <v>#REF!</v>
      </c>
      <c r="DP69" s="142" t="e">
        <f t="shared" si="27"/>
        <v>#REF!</v>
      </c>
      <c r="DQ69" s="142" t="e">
        <f t="shared" si="28"/>
        <v>#REF!</v>
      </c>
      <c r="DR69" s="142" t="e">
        <f t="shared" si="29"/>
        <v>#REF!</v>
      </c>
      <c r="DS69" s="142" t="e">
        <f t="shared" si="30"/>
        <v>#REF!</v>
      </c>
      <c r="DT69" s="142" t="e">
        <f t="shared" si="31"/>
        <v>#REF!</v>
      </c>
      <c r="DU69" s="142" t="e">
        <f t="shared" si="32"/>
        <v>#REF!</v>
      </c>
      <c r="DV69" s="142" t="e">
        <f t="shared" si="33"/>
        <v>#REF!</v>
      </c>
      <c r="DW69" s="142" t="e">
        <f t="shared" si="34"/>
        <v>#REF!</v>
      </c>
      <c r="DX69" s="142" t="e">
        <f t="shared" si="35"/>
        <v>#REF!</v>
      </c>
      <c r="DY69" s="142" t="e">
        <f t="shared" si="36"/>
        <v>#REF!</v>
      </c>
      <c r="DZ69" s="142" t="e">
        <f t="shared" si="37"/>
        <v>#REF!</v>
      </c>
      <c r="EA69" s="142" t="e">
        <f t="shared" si="38"/>
        <v>#REF!</v>
      </c>
      <c r="EB69" s="142" t="e">
        <f t="shared" si="39"/>
        <v>#REF!</v>
      </c>
      <c r="EC69" s="142" t="e">
        <f t="shared" si="40"/>
        <v>#REF!</v>
      </c>
      <c r="ED69" s="142" t="e">
        <f t="shared" si="41"/>
        <v>#REF!</v>
      </c>
      <c r="EE69" s="142" t="e">
        <f t="shared" si="42"/>
        <v>#REF!</v>
      </c>
      <c r="EF69" s="142" t="e">
        <f t="shared" si="43"/>
        <v>#REF!</v>
      </c>
      <c r="EG69" s="142" t="e">
        <f t="shared" si="44"/>
        <v>#REF!</v>
      </c>
      <c r="EH69" s="142" t="e">
        <f t="shared" si="45"/>
        <v>#REF!</v>
      </c>
      <c r="EI69" s="142" t="e">
        <f t="shared" si="46"/>
        <v>#REF!</v>
      </c>
      <c r="EJ69" s="142" t="e">
        <f t="shared" si="47"/>
        <v>#REF!</v>
      </c>
      <c r="EK69" s="142" t="e">
        <f t="shared" si="48"/>
        <v>#REF!</v>
      </c>
      <c r="EL69" s="142" t="e">
        <f t="shared" si="49"/>
        <v>#REF!</v>
      </c>
      <c r="EM69" s="142" t="e">
        <f t="shared" si="50"/>
        <v>#REF!</v>
      </c>
      <c r="EN69" s="142" t="e">
        <f t="shared" si="51"/>
        <v>#REF!</v>
      </c>
      <c r="EO69" s="142" t="e">
        <f t="shared" si="52"/>
        <v>#REF!</v>
      </c>
      <c r="EP69" s="142" t="e">
        <f t="shared" si="53"/>
        <v>#REF!</v>
      </c>
      <c r="EQ69" s="142" t="e">
        <f t="shared" si="54"/>
        <v>#REF!</v>
      </c>
      <c r="ER69" s="142" t="e">
        <f t="shared" si="55"/>
        <v>#REF!</v>
      </c>
      <c r="ES69" s="142" t="e">
        <f t="shared" si="56"/>
        <v>#REF!</v>
      </c>
      <c r="ET69" s="142" t="e">
        <f t="shared" si="57"/>
        <v>#REF!</v>
      </c>
      <c r="EU69" s="142" t="e">
        <f t="shared" si="58"/>
        <v>#REF!</v>
      </c>
      <c r="EV69" s="142" t="e">
        <f t="shared" si="59"/>
        <v>#REF!</v>
      </c>
    </row>
    <row r="70" spans="1:152" s="16" customFormat="1" ht="25.5" x14ac:dyDescent="0.2">
      <c r="A70" s="369">
        <v>59</v>
      </c>
      <c r="B70" s="369">
        <v>32301</v>
      </c>
      <c r="C70" s="370" t="s">
        <v>38</v>
      </c>
      <c r="D70" s="371"/>
      <c r="E70" s="371"/>
      <c r="F70" s="371" t="s">
        <v>85</v>
      </c>
      <c r="G70" s="372"/>
      <c r="H70" s="371"/>
      <c r="I70" s="372"/>
      <c r="J70" s="373"/>
      <c r="K70" s="373"/>
      <c r="L70" s="373">
        <f>VLOOKUP(B70,'4 GO-NUM'!$W$13:$AC$77,5,FALSE)+VLOOKUP(B70,'4.1 GO-ESP'!$W$13:$AC$77,5,FALSE)</f>
        <v>0</v>
      </c>
      <c r="M70" s="373"/>
      <c r="N70" s="374">
        <f t="shared" si="63"/>
        <v>0</v>
      </c>
      <c r="O70" s="56"/>
      <c r="P70" s="8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6"/>
      <c r="BO70" s="6"/>
      <c r="BP70" s="6"/>
      <c r="BQ70" s="6"/>
      <c r="BR70" s="6"/>
      <c r="BS70" s="6"/>
      <c r="BT70" s="6"/>
      <c r="BU70" s="6"/>
      <c r="BV70" s="6"/>
      <c r="BW70" s="6"/>
      <c r="CB70" s="15"/>
      <c r="CC70" s="15"/>
      <c r="CD70" s="15"/>
      <c r="CE70" s="2"/>
      <c r="CF70" s="14"/>
      <c r="CO70" s="142">
        <f t="shared" si="64"/>
        <v>0</v>
      </c>
      <c r="CP70" s="142">
        <f t="shared" si="65"/>
        <v>0</v>
      </c>
      <c r="CQ70" s="142" t="e">
        <f>#REF!+CP70</f>
        <v>#REF!</v>
      </c>
      <c r="CR70" s="142" t="e">
        <f>#REF!+CQ70</f>
        <v>#REF!</v>
      </c>
      <c r="CS70" s="142" t="e">
        <f>#REF!+CR70</f>
        <v>#REF!</v>
      </c>
      <c r="CT70" s="142" t="e">
        <f>#REF!+CS70</f>
        <v>#REF!</v>
      </c>
      <c r="CU70" s="142" t="e">
        <f>#REF!+CT70</f>
        <v>#REF!</v>
      </c>
      <c r="CV70" s="142" t="e">
        <f>#REF!+CU70</f>
        <v>#REF!</v>
      </c>
      <c r="CW70" s="142" t="e">
        <f t="shared" si="8"/>
        <v>#REF!</v>
      </c>
      <c r="CX70" s="142" t="e">
        <f t="shared" si="9"/>
        <v>#REF!</v>
      </c>
      <c r="CY70" s="142" t="e">
        <f t="shared" si="66"/>
        <v>#REF!</v>
      </c>
      <c r="CZ70" s="142" t="e">
        <f t="shared" si="11"/>
        <v>#REF!</v>
      </c>
      <c r="DA70" s="142" t="e">
        <f t="shared" si="12"/>
        <v>#REF!</v>
      </c>
      <c r="DB70" s="142" t="e">
        <f t="shared" si="13"/>
        <v>#REF!</v>
      </c>
      <c r="DC70" s="142" t="e">
        <f t="shared" si="14"/>
        <v>#REF!</v>
      </c>
      <c r="DD70" s="142" t="e">
        <f t="shared" si="15"/>
        <v>#REF!</v>
      </c>
      <c r="DE70" s="142" t="e">
        <f t="shared" si="16"/>
        <v>#REF!</v>
      </c>
      <c r="DF70" s="142" t="e">
        <f t="shared" si="17"/>
        <v>#REF!</v>
      </c>
      <c r="DG70" s="142" t="e">
        <f t="shared" si="18"/>
        <v>#REF!</v>
      </c>
      <c r="DH70" s="142" t="e">
        <f t="shared" si="19"/>
        <v>#REF!</v>
      </c>
      <c r="DI70" s="142" t="e">
        <f t="shared" si="20"/>
        <v>#REF!</v>
      </c>
      <c r="DJ70" s="142" t="e">
        <f t="shared" si="21"/>
        <v>#REF!</v>
      </c>
      <c r="DK70" s="142" t="e">
        <f t="shared" si="22"/>
        <v>#REF!</v>
      </c>
      <c r="DL70" s="142" t="e">
        <f t="shared" si="23"/>
        <v>#REF!</v>
      </c>
      <c r="DM70" s="142" t="e">
        <f t="shared" si="24"/>
        <v>#REF!</v>
      </c>
      <c r="DN70" s="142" t="e">
        <f t="shared" si="25"/>
        <v>#REF!</v>
      </c>
      <c r="DO70" s="142" t="e">
        <f t="shared" si="26"/>
        <v>#REF!</v>
      </c>
      <c r="DP70" s="142" t="e">
        <f t="shared" si="27"/>
        <v>#REF!</v>
      </c>
      <c r="DQ70" s="142" t="e">
        <f t="shared" si="28"/>
        <v>#REF!</v>
      </c>
      <c r="DR70" s="142" t="e">
        <f t="shared" si="29"/>
        <v>#REF!</v>
      </c>
      <c r="DS70" s="142" t="e">
        <f t="shared" si="30"/>
        <v>#REF!</v>
      </c>
      <c r="DT70" s="142" t="e">
        <f t="shared" si="31"/>
        <v>#REF!</v>
      </c>
      <c r="DU70" s="142" t="e">
        <f t="shared" si="32"/>
        <v>#REF!</v>
      </c>
      <c r="DV70" s="142" t="e">
        <f t="shared" si="33"/>
        <v>#REF!</v>
      </c>
      <c r="DW70" s="142" t="e">
        <f t="shared" si="34"/>
        <v>#REF!</v>
      </c>
      <c r="DX70" s="142" t="e">
        <f t="shared" si="35"/>
        <v>#REF!</v>
      </c>
      <c r="DY70" s="142" t="e">
        <f t="shared" si="36"/>
        <v>#REF!</v>
      </c>
      <c r="DZ70" s="142" t="e">
        <f t="shared" si="37"/>
        <v>#REF!</v>
      </c>
      <c r="EA70" s="142" t="e">
        <f t="shared" si="38"/>
        <v>#REF!</v>
      </c>
      <c r="EB70" s="142" t="e">
        <f t="shared" si="39"/>
        <v>#REF!</v>
      </c>
      <c r="EC70" s="142" t="e">
        <f t="shared" si="40"/>
        <v>#REF!</v>
      </c>
      <c r="ED70" s="142" t="e">
        <f t="shared" si="41"/>
        <v>#REF!</v>
      </c>
      <c r="EE70" s="142" t="e">
        <f t="shared" si="42"/>
        <v>#REF!</v>
      </c>
      <c r="EF70" s="142" t="e">
        <f t="shared" si="43"/>
        <v>#REF!</v>
      </c>
      <c r="EG70" s="142" t="e">
        <f t="shared" si="44"/>
        <v>#REF!</v>
      </c>
      <c r="EH70" s="142" t="e">
        <f t="shared" si="45"/>
        <v>#REF!</v>
      </c>
      <c r="EI70" s="142" t="e">
        <f t="shared" si="46"/>
        <v>#REF!</v>
      </c>
      <c r="EJ70" s="142" t="e">
        <f t="shared" si="47"/>
        <v>#REF!</v>
      </c>
      <c r="EK70" s="142" t="e">
        <f t="shared" si="48"/>
        <v>#REF!</v>
      </c>
      <c r="EL70" s="142" t="e">
        <f t="shared" si="49"/>
        <v>#REF!</v>
      </c>
      <c r="EM70" s="142" t="e">
        <f t="shared" si="50"/>
        <v>#REF!</v>
      </c>
      <c r="EN70" s="142" t="e">
        <f t="shared" si="51"/>
        <v>#REF!</v>
      </c>
      <c r="EO70" s="142" t="e">
        <f t="shared" si="52"/>
        <v>#REF!</v>
      </c>
      <c r="EP70" s="142" t="e">
        <f t="shared" si="53"/>
        <v>#REF!</v>
      </c>
      <c r="EQ70" s="142" t="e">
        <f t="shared" si="54"/>
        <v>#REF!</v>
      </c>
      <c r="ER70" s="142" t="e">
        <f t="shared" si="55"/>
        <v>#REF!</v>
      </c>
      <c r="ES70" s="142" t="e">
        <f t="shared" si="56"/>
        <v>#REF!</v>
      </c>
      <c r="ET70" s="142" t="e">
        <f t="shared" si="57"/>
        <v>#REF!</v>
      </c>
      <c r="EU70" s="142" t="e">
        <f t="shared" si="58"/>
        <v>#REF!</v>
      </c>
      <c r="EV70" s="142" t="e">
        <f t="shared" si="59"/>
        <v>#REF!</v>
      </c>
    </row>
    <row r="71" spans="1:152" s="16" customFormat="1" ht="25.5" x14ac:dyDescent="0.2">
      <c r="A71" s="444">
        <v>60</v>
      </c>
      <c r="B71" s="444">
        <v>32401</v>
      </c>
      <c r="C71" s="449" t="s">
        <v>68</v>
      </c>
      <c r="D71" s="446"/>
      <c r="E71" s="446"/>
      <c r="F71" s="446" t="s">
        <v>85</v>
      </c>
      <c r="G71" s="443"/>
      <c r="H71" s="446"/>
      <c r="I71" s="443"/>
      <c r="J71" s="447"/>
      <c r="K71" s="447"/>
      <c r="L71" s="447">
        <f>VLOOKUP(B71,'4 GO-NUM'!$W$13:$AC$77,5,FALSE)+VLOOKUP(B71,'4.1 GO-ESP'!$W$13:$AC$77,5,FALSE)</f>
        <v>0</v>
      </c>
      <c r="M71" s="447"/>
      <c r="N71" s="448">
        <f t="shared" si="63"/>
        <v>0</v>
      </c>
      <c r="O71" s="56"/>
      <c r="P71" s="8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6"/>
      <c r="BO71" s="6"/>
      <c r="BP71" s="6"/>
      <c r="BQ71" s="6"/>
      <c r="BR71" s="6"/>
      <c r="BS71" s="6"/>
      <c r="BT71" s="6"/>
      <c r="BU71" s="6"/>
      <c r="BV71" s="6"/>
      <c r="BW71" s="6"/>
      <c r="CB71" s="15"/>
      <c r="CC71" s="15"/>
      <c r="CD71" s="15"/>
      <c r="CE71" s="2"/>
      <c r="CF71" s="14"/>
      <c r="CH71" s="143"/>
      <c r="CI71" s="143"/>
      <c r="CJ71" s="143"/>
      <c r="CK71" s="143"/>
      <c r="CL71" s="143"/>
      <c r="CM71" s="143"/>
      <c r="CN71" s="143"/>
      <c r="CO71" s="142">
        <f t="shared" si="64"/>
        <v>0</v>
      </c>
      <c r="CP71" s="142">
        <f t="shared" si="65"/>
        <v>0</v>
      </c>
      <c r="CQ71" s="142" t="e">
        <f>#REF!+CP71</f>
        <v>#REF!</v>
      </c>
      <c r="CR71" s="142" t="e">
        <f>#REF!+CQ71</f>
        <v>#REF!</v>
      </c>
      <c r="CS71" s="142" t="e">
        <f>#REF!+CR71</f>
        <v>#REF!</v>
      </c>
      <c r="CT71" s="142" t="e">
        <f>#REF!+CS71</f>
        <v>#REF!</v>
      </c>
      <c r="CU71" s="142" t="e">
        <f>#REF!+CT71</f>
        <v>#REF!</v>
      </c>
      <c r="CV71" s="142" t="e">
        <f>#REF!+CU71</f>
        <v>#REF!</v>
      </c>
      <c r="CW71" s="142" t="e">
        <f t="shared" si="8"/>
        <v>#REF!</v>
      </c>
      <c r="CX71" s="142" t="e">
        <f t="shared" si="9"/>
        <v>#REF!</v>
      </c>
      <c r="CY71" s="142" t="e">
        <f t="shared" si="66"/>
        <v>#REF!</v>
      </c>
      <c r="CZ71" s="142" t="e">
        <f t="shared" si="11"/>
        <v>#REF!</v>
      </c>
      <c r="DA71" s="142" t="e">
        <f t="shared" si="12"/>
        <v>#REF!</v>
      </c>
      <c r="DB71" s="142" t="e">
        <f t="shared" si="13"/>
        <v>#REF!</v>
      </c>
      <c r="DC71" s="142" t="e">
        <f t="shared" si="14"/>
        <v>#REF!</v>
      </c>
      <c r="DD71" s="142" t="e">
        <f t="shared" si="15"/>
        <v>#REF!</v>
      </c>
      <c r="DE71" s="142" t="e">
        <f t="shared" si="16"/>
        <v>#REF!</v>
      </c>
      <c r="DF71" s="142" t="e">
        <f t="shared" si="17"/>
        <v>#REF!</v>
      </c>
      <c r="DG71" s="142" t="e">
        <f t="shared" si="18"/>
        <v>#REF!</v>
      </c>
      <c r="DH71" s="142" t="e">
        <f t="shared" si="19"/>
        <v>#REF!</v>
      </c>
      <c r="DI71" s="142" t="e">
        <f t="shared" si="20"/>
        <v>#REF!</v>
      </c>
      <c r="DJ71" s="142" t="e">
        <f t="shared" si="21"/>
        <v>#REF!</v>
      </c>
      <c r="DK71" s="142" t="e">
        <f t="shared" si="22"/>
        <v>#REF!</v>
      </c>
      <c r="DL71" s="142" t="e">
        <f t="shared" si="23"/>
        <v>#REF!</v>
      </c>
      <c r="DM71" s="142" t="e">
        <f t="shared" si="24"/>
        <v>#REF!</v>
      </c>
      <c r="DN71" s="142" t="e">
        <f t="shared" si="25"/>
        <v>#REF!</v>
      </c>
      <c r="DO71" s="142" t="e">
        <f t="shared" si="26"/>
        <v>#REF!</v>
      </c>
      <c r="DP71" s="142" t="e">
        <f t="shared" si="27"/>
        <v>#REF!</v>
      </c>
      <c r="DQ71" s="142" t="e">
        <f t="shared" si="28"/>
        <v>#REF!</v>
      </c>
      <c r="DR71" s="142" t="e">
        <f t="shared" si="29"/>
        <v>#REF!</v>
      </c>
      <c r="DS71" s="142" t="e">
        <f t="shared" si="30"/>
        <v>#REF!</v>
      </c>
      <c r="DT71" s="142" t="e">
        <f t="shared" si="31"/>
        <v>#REF!</v>
      </c>
      <c r="DU71" s="142" t="e">
        <f t="shared" si="32"/>
        <v>#REF!</v>
      </c>
      <c r="DV71" s="142" t="e">
        <f t="shared" si="33"/>
        <v>#REF!</v>
      </c>
      <c r="DW71" s="142" t="e">
        <f t="shared" si="34"/>
        <v>#REF!</v>
      </c>
      <c r="DX71" s="142" t="e">
        <f t="shared" si="35"/>
        <v>#REF!</v>
      </c>
      <c r="DY71" s="142" t="e">
        <f t="shared" si="36"/>
        <v>#REF!</v>
      </c>
      <c r="DZ71" s="142" t="e">
        <f t="shared" si="37"/>
        <v>#REF!</v>
      </c>
      <c r="EA71" s="142" t="e">
        <f t="shared" si="38"/>
        <v>#REF!</v>
      </c>
      <c r="EB71" s="142" t="e">
        <f t="shared" si="39"/>
        <v>#REF!</v>
      </c>
      <c r="EC71" s="142" t="e">
        <f t="shared" si="40"/>
        <v>#REF!</v>
      </c>
      <c r="ED71" s="142" t="e">
        <f t="shared" si="41"/>
        <v>#REF!</v>
      </c>
      <c r="EE71" s="142" t="e">
        <f t="shared" si="42"/>
        <v>#REF!</v>
      </c>
      <c r="EF71" s="142" t="e">
        <f t="shared" si="43"/>
        <v>#REF!</v>
      </c>
      <c r="EG71" s="142" t="e">
        <f t="shared" si="44"/>
        <v>#REF!</v>
      </c>
      <c r="EH71" s="142" t="e">
        <f t="shared" si="45"/>
        <v>#REF!</v>
      </c>
      <c r="EI71" s="142" t="e">
        <f t="shared" si="46"/>
        <v>#REF!</v>
      </c>
      <c r="EJ71" s="142" t="e">
        <f t="shared" si="47"/>
        <v>#REF!</v>
      </c>
      <c r="EK71" s="142" t="e">
        <f t="shared" si="48"/>
        <v>#REF!</v>
      </c>
      <c r="EL71" s="142" t="e">
        <f t="shared" si="49"/>
        <v>#REF!</v>
      </c>
      <c r="EM71" s="142" t="e">
        <f t="shared" si="50"/>
        <v>#REF!</v>
      </c>
      <c r="EN71" s="142" t="e">
        <f t="shared" si="51"/>
        <v>#REF!</v>
      </c>
      <c r="EO71" s="142" t="e">
        <f t="shared" si="52"/>
        <v>#REF!</v>
      </c>
      <c r="EP71" s="142" t="e">
        <f t="shared" si="53"/>
        <v>#REF!</v>
      </c>
      <c r="EQ71" s="142" t="e">
        <f t="shared" si="54"/>
        <v>#REF!</v>
      </c>
      <c r="ER71" s="142" t="e">
        <f t="shared" si="55"/>
        <v>#REF!</v>
      </c>
      <c r="ES71" s="142" t="e">
        <f t="shared" si="56"/>
        <v>#REF!</v>
      </c>
      <c r="ET71" s="142" t="e">
        <f t="shared" si="57"/>
        <v>#REF!</v>
      </c>
      <c r="EU71" s="142" t="e">
        <f t="shared" si="58"/>
        <v>#REF!</v>
      </c>
      <c r="EV71" s="142" t="e">
        <f t="shared" si="59"/>
        <v>#REF!</v>
      </c>
    </row>
    <row r="72" spans="1:152" s="16" customFormat="1" ht="15.75" x14ac:dyDescent="0.2">
      <c r="A72" s="369">
        <v>61</v>
      </c>
      <c r="B72" s="369">
        <v>32601</v>
      </c>
      <c r="C72" s="370" t="s">
        <v>59</v>
      </c>
      <c r="D72" s="371"/>
      <c r="E72" s="371"/>
      <c r="F72" s="371" t="s">
        <v>85</v>
      </c>
      <c r="G72" s="372"/>
      <c r="H72" s="371"/>
      <c r="I72" s="372"/>
      <c r="J72" s="373"/>
      <c r="K72" s="373"/>
      <c r="L72" s="373">
        <f>VLOOKUP(B72,'4 GO-NUM'!$W$13:$AC$77,5,FALSE)+VLOOKUP(B72,'4.1 GO-ESP'!$W$13:$AC$77,5,FALSE)</f>
        <v>0</v>
      </c>
      <c r="M72" s="373"/>
      <c r="N72" s="374">
        <f t="shared" si="63"/>
        <v>0</v>
      </c>
      <c r="O72" s="56"/>
      <c r="P72" s="8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6"/>
      <c r="BO72" s="6"/>
      <c r="BP72" s="6"/>
      <c r="BQ72" s="6"/>
      <c r="BR72" s="6"/>
      <c r="BS72" s="6"/>
      <c r="BT72" s="6"/>
      <c r="BU72" s="6"/>
      <c r="BV72" s="6"/>
      <c r="BW72" s="6"/>
      <c r="CB72" s="15"/>
      <c r="CC72" s="15"/>
      <c r="CD72" s="15"/>
      <c r="CE72" s="2"/>
      <c r="CF72" s="14"/>
      <c r="CO72" s="142">
        <f t="shared" si="64"/>
        <v>0</v>
      </c>
      <c r="CP72" s="142">
        <f t="shared" si="65"/>
        <v>0</v>
      </c>
      <c r="CQ72" s="142" t="e">
        <f>#REF!+CP72</f>
        <v>#REF!</v>
      </c>
      <c r="CR72" s="142" t="e">
        <f>#REF!+CQ72</f>
        <v>#REF!</v>
      </c>
      <c r="CS72" s="142" t="e">
        <f>#REF!+CR72</f>
        <v>#REF!</v>
      </c>
      <c r="CT72" s="142" t="e">
        <f>#REF!+CS72</f>
        <v>#REF!</v>
      </c>
      <c r="CU72" s="142" t="e">
        <f>#REF!+CT72</f>
        <v>#REF!</v>
      </c>
      <c r="CV72" s="142" t="e">
        <f>#REF!+CU72</f>
        <v>#REF!</v>
      </c>
      <c r="CW72" s="142" t="e">
        <f t="shared" si="8"/>
        <v>#REF!</v>
      </c>
      <c r="CX72" s="142" t="e">
        <f t="shared" si="9"/>
        <v>#REF!</v>
      </c>
      <c r="CY72" s="142" t="e">
        <f t="shared" si="66"/>
        <v>#REF!</v>
      </c>
      <c r="CZ72" s="142" t="e">
        <f t="shared" si="11"/>
        <v>#REF!</v>
      </c>
      <c r="DA72" s="142" t="e">
        <f t="shared" si="12"/>
        <v>#REF!</v>
      </c>
      <c r="DB72" s="142" t="e">
        <f t="shared" si="13"/>
        <v>#REF!</v>
      </c>
      <c r="DC72" s="142" t="e">
        <f t="shared" si="14"/>
        <v>#REF!</v>
      </c>
      <c r="DD72" s="142" t="e">
        <f t="shared" si="15"/>
        <v>#REF!</v>
      </c>
      <c r="DE72" s="142" t="e">
        <f t="shared" si="16"/>
        <v>#REF!</v>
      </c>
      <c r="DF72" s="142" t="e">
        <f t="shared" si="17"/>
        <v>#REF!</v>
      </c>
      <c r="DG72" s="142" t="e">
        <f t="shared" si="18"/>
        <v>#REF!</v>
      </c>
      <c r="DH72" s="142" t="e">
        <f t="shared" si="19"/>
        <v>#REF!</v>
      </c>
      <c r="DI72" s="142" t="e">
        <f t="shared" si="20"/>
        <v>#REF!</v>
      </c>
      <c r="DJ72" s="142" t="e">
        <f t="shared" si="21"/>
        <v>#REF!</v>
      </c>
      <c r="DK72" s="142" t="e">
        <f t="shared" si="22"/>
        <v>#REF!</v>
      </c>
      <c r="DL72" s="142" t="e">
        <f t="shared" si="23"/>
        <v>#REF!</v>
      </c>
      <c r="DM72" s="142" t="e">
        <f t="shared" si="24"/>
        <v>#REF!</v>
      </c>
      <c r="DN72" s="142" t="e">
        <f t="shared" si="25"/>
        <v>#REF!</v>
      </c>
      <c r="DO72" s="142" t="e">
        <f t="shared" si="26"/>
        <v>#REF!</v>
      </c>
      <c r="DP72" s="142" t="e">
        <f t="shared" si="27"/>
        <v>#REF!</v>
      </c>
      <c r="DQ72" s="142" t="e">
        <f t="shared" si="28"/>
        <v>#REF!</v>
      </c>
      <c r="DR72" s="142" t="e">
        <f t="shared" si="29"/>
        <v>#REF!</v>
      </c>
      <c r="DS72" s="142" t="e">
        <f t="shared" si="30"/>
        <v>#REF!</v>
      </c>
      <c r="DT72" s="142" t="e">
        <f t="shared" si="31"/>
        <v>#REF!</v>
      </c>
      <c r="DU72" s="142" t="e">
        <f t="shared" si="32"/>
        <v>#REF!</v>
      </c>
      <c r="DV72" s="142" t="e">
        <f t="shared" si="33"/>
        <v>#REF!</v>
      </c>
      <c r="DW72" s="142" t="e">
        <f t="shared" si="34"/>
        <v>#REF!</v>
      </c>
      <c r="DX72" s="142" t="e">
        <f t="shared" si="35"/>
        <v>#REF!</v>
      </c>
      <c r="DY72" s="142" t="e">
        <f t="shared" si="36"/>
        <v>#REF!</v>
      </c>
      <c r="DZ72" s="142" t="e">
        <f t="shared" si="37"/>
        <v>#REF!</v>
      </c>
      <c r="EA72" s="142" t="e">
        <f t="shared" si="38"/>
        <v>#REF!</v>
      </c>
      <c r="EB72" s="142" t="e">
        <f t="shared" si="39"/>
        <v>#REF!</v>
      </c>
      <c r="EC72" s="142" t="e">
        <f t="shared" si="40"/>
        <v>#REF!</v>
      </c>
      <c r="ED72" s="142" t="e">
        <f t="shared" si="41"/>
        <v>#REF!</v>
      </c>
      <c r="EE72" s="142" t="e">
        <f t="shared" si="42"/>
        <v>#REF!</v>
      </c>
      <c r="EF72" s="142" t="e">
        <f t="shared" si="43"/>
        <v>#REF!</v>
      </c>
      <c r="EG72" s="142" t="e">
        <f t="shared" si="44"/>
        <v>#REF!</v>
      </c>
      <c r="EH72" s="142" t="e">
        <f t="shared" si="45"/>
        <v>#REF!</v>
      </c>
      <c r="EI72" s="142" t="e">
        <f t="shared" si="46"/>
        <v>#REF!</v>
      </c>
      <c r="EJ72" s="142" t="e">
        <f t="shared" si="47"/>
        <v>#REF!</v>
      </c>
      <c r="EK72" s="142" t="e">
        <f t="shared" si="48"/>
        <v>#REF!</v>
      </c>
      <c r="EL72" s="142" t="e">
        <f t="shared" si="49"/>
        <v>#REF!</v>
      </c>
      <c r="EM72" s="142" t="e">
        <f t="shared" si="50"/>
        <v>#REF!</v>
      </c>
      <c r="EN72" s="142" t="e">
        <f t="shared" si="51"/>
        <v>#REF!</v>
      </c>
      <c r="EO72" s="142" t="e">
        <f t="shared" si="52"/>
        <v>#REF!</v>
      </c>
      <c r="EP72" s="142" t="e">
        <f t="shared" si="53"/>
        <v>#REF!</v>
      </c>
      <c r="EQ72" s="142" t="e">
        <f t="shared" si="54"/>
        <v>#REF!</v>
      </c>
      <c r="ER72" s="142" t="e">
        <f t="shared" si="55"/>
        <v>#REF!</v>
      </c>
      <c r="ES72" s="142" t="e">
        <f t="shared" si="56"/>
        <v>#REF!</v>
      </c>
      <c r="ET72" s="142" t="e">
        <f t="shared" si="57"/>
        <v>#REF!</v>
      </c>
      <c r="EU72" s="142" t="e">
        <f t="shared" si="58"/>
        <v>#REF!</v>
      </c>
      <c r="EV72" s="142" t="e">
        <f t="shared" si="59"/>
        <v>#REF!</v>
      </c>
    </row>
    <row r="73" spans="1:152" s="16" customFormat="1" ht="63.75" x14ac:dyDescent="0.2">
      <c r="A73" s="444">
        <v>62</v>
      </c>
      <c r="B73" s="444">
        <v>33603</v>
      </c>
      <c r="C73" s="449" t="s">
        <v>173</v>
      </c>
      <c r="D73" s="446"/>
      <c r="E73" s="446"/>
      <c r="F73" s="446" t="s">
        <v>85</v>
      </c>
      <c r="G73" s="443"/>
      <c r="H73" s="446"/>
      <c r="I73" s="443"/>
      <c r="J73" s="447"/>
      <c r="K73" s="447"/>
      <c r="L73" s="447">
        <f>VLOOKUP(B73,'4 GO-NUM'!$W$13:$AC$77,5,FALSE)+VLOOKUP(B73,'4.1 GO-ESP'!$W$13:$AC$77,5,FALSE)</f>
        <v>0</v>
      </c>
      <c r="M73" s="447"/>
      <c r="N73" s="448">
        <f t="shared" si="63"/>
        <v>0</v>
      </c>
      <c r="O73" s="56"/>
      <c r="P73" s="8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6"/>
      <c r="BO73" s="6"/>
      <c r="BP73" s="6"/>
      <c r="BQ73" s="6"/>
      <c r="BR73" s="6"/>
      <c r="BS73" s="6"/>
      <c r="BT73" s="6"/>
      <c r="BU73" s="6"/>
      <c r="BV73" s="6"/>
      <c r="BW73" s="6"/>
      <c r="CB73" s="15"/>
      <c r="CC73" s="15"/>
      <c r="CD73" s="15"/>
      <c r="CE73" s="2"/>
      <c r="CF73" s="14"/>
      <c r="CH73" s="143"/>
      <c r="CI73" s="143"/>
      <c r="CJ73" s="143"/>
      <c r="CK73" s="143"/>
      <c r="CL73" s="143"/>
      <c r="CM73" s="143"/>
      <c r="CN73" s="143"/>
      <c r="CO73" s="142">
        <f t="shared" si="64"/>
        <v>0</v>
      </c>
      <c r="CP73" s="142">
        <f t="shared" si="65"/>
        <v>0</v>
      </c>
      <c r="CQ73" s="142" t="e">
        <f>#REF!+CP73</f>
        <v>#REF!</v>
      </c>
      <c r="CR73" s="142" t="e">
        <f>#REF!+CQ73</f>
        <v>#REF!</v>
      </c>
      <c r="CS73" s="142" t="e">
        <f>#REF!+CR73</f>
        <v>#REF!</v>
      </c>
      <c r="CT73" s="142" t="e">
        <f>#REF!+CS73</f>
        <v>#REF!</v>
      </c>
      <c r="CU73" s="142" t="e">
        <f>#REF!+CT73</f>
        <v>#REF!</v>
      </c>
      <c r="CV73" s="142" t="e">
        <f>#REF!+CU73</f>
        <v>#REF!</v>
      </c>
      <c r="CW73" s="142" t="e">
        <f t="shared" si="8"/>
        <v>#REF!</v>
      </c>
      <c r="CX73" s="142" t="e">
        <f t="shared" si="9"/>
        <v>#REF!</v>
      </c>
      <c r="CY73" s="142" t="e">
        <f t="shared" si="66"/>
        <v>#REF!</v>
      </c>
      <c r="CZ73" s="142" t="e">
        <f t="shared" si="11"/>
        <v>#REF!</v>
      </c>
      <c r="DA73" s="142" t="e">
        <f t="shared" si="12"/>
        <v>#REF!</v>
      </c>
      <c r="DB73" s="142" t="e">
        <f t="shared" si="13"/>
        <v>#REF!</v>
      </c>
      <c r="DC73" s="142" t="e">
        <f t="shared" si="14"/>
        <v>#REF!</v>
      </c>
      <c r="DD73" s="142" t="e">
        <f t="shared" si="15"/>
        <v>#REF!</v>
      </c>
      <c r="DE73" s="142" t="e">
        <f t="shared" si="16"/>
        <v>#REF!</v>
      </c>
      <c r="DF73" s="142" t="e">
        <f t="shared" si="17"/>
        <v>#REF!</v>
      </c>
      <c r="DG73" s="142" t="e">
        <f t="shared" si="18"/>
        <v>#REF!</v>
      </c>
      <c r="DH73" s="142" t="e">
        <f t="shared" si="19"/>
        <v>#REF!</v>
      </c>
      <c r="DI73" s="142" t="e">
        <f t="shared" si="20"/>
        <v>#REF!</v>
      </c>
      <c r="DJ73" s="142" t="e">
        <f t="shared" si="21"/>
        <v>#REF!</v>
      </c>
      <c r="DK73" s="142" t="e">
        <f t="shared" si="22"/>
        <v>#REF!</v>
      </c>
      <c r="DL73" s="142" t="e">
        <f t="shared" si="23"/>
        <v>#REF!</v>
      </c>
      <c r="DM73" s="142" t="e">
        <f t="shared" si="24"/>
        <v>#REF!</v>
      </c>
      <c r="DN73" s="142" t="e">
        <f t="shared" si="25"/>
        <v>#REF!</v>
      </c>
      <c r="DO73" s="142" t="e">
        <f t="shared" si="26"/>
        <v>#REF!</v>
      </c>
      <c r="DP73" s="142" t="e">
        <f t="shared" si="27"/>
        <v>#REF!</v>
      </c>
      <c r="DQ73" s="142" t="e">
        <f t="shared" si="28"/>
        <v>#REF!</v>
      </c>
      <c r="DR73" s="142" t="e">
        <f t="shared" si="29"/>
        <v>#REF!</v>
      </c>
      <c r="DS73" s="142" t="e">
        <f t="shared" si="30"/>
        <v>#REF!</v>
      </c>
      <c r="DT73" s="142" t="e">
        <f t="shared" si="31"/>
        <v>#REF!</v>
      </c>
      <c r="DU73" s="142" t="e">
        <f t="shared" si="32"/>
        <v>#REF!</v>
      </c>
      <c r="DV73" s="142" t="e">
        <f t="shared" si="33"/>
        <v>#REF!</v>
      </c>
      <c r="DW73" s="142" t="e">
        <f t="shared" si="34"/>
        <v>#REF!</v>
      </c>
      <c r="DX73" s="142" t="e">
        <f t="shared" si="35"/>
        <v>#REF!</v>
      </c>
      <c r="DY73" s="142" t="e">
        <f t="shared" si="36"/>
        <v>#REF!</v>
      </c>
      <c r="DZ73" s="142" t="e">
        <f t="shared" si="37"/>
        <v>#REF!</v>
      </c>
      <c r="EA73" s="142" t="e">
        <f t="shared" si="38"/>
        <v>#REF!</v>
      </c>
      <c r="EB73" s="142" t="e">
        <f t="shared" si="39"/>
        <v>#REF!</v>
      </c>
      <c r="EC73" s="142" t="e">
        <f t="shared" si="40"/>
        <v>#REF!</v>
      </c>
      <c r="ED73" s="142" t="e">
        <f t="shared" si="41"/>
        <v>#REF!</v>
      </c>
      <c r="EE73" s="142" t="e">
        <f t="shared" si="42"/>
        <v>#REF!</v>
      </c>
      <c r="EF73" s="142" t="e">
        <f t="shared" si="43"/>
        <v>#REF!</v>
      </c>
      <c r="EG73" s="142" t="e">
        <f t="shared" si="44"/>
        <v>#REF!</v>
      </c>
      <c r="EH73" s="142" t="e">
        <f t="shared" si="45"/>
        <v>#REF!</v>
      </c>
      <c r="EI73" s="142" t="e">
        <f t="shared" si="46"/>
        <v>#REF!</v>
      </c>
      <c r="EJ73" s="142" t="e">
        <f t="shared" si="47"/>
        <v>#REF!</v>
      </c>
      <c r="EK73" s="142" t="e">
        <f t="shared" si="48"/>
        <v>#REF!</v>
      </c>
      <c r="EL73" s="142" t="e">
        <f t="shared" si="49"/>
        <v>#REF!</v>
      </c>
      <c r="EM73" s="142" t="e">
        <f t="shared" si="50"/>
        <v>#REF!</v>
      </c>
      <c r="EN73" s="142" t="e">
        <f t="shared" si="51"/>
        <v>#REF!</v>
      </c>
      <c r="EO73" s="142" t="e">
        <f t="shared" si="52"/>
        <v>#REF!</v>
      </c>
      <c r="EP73" s="142" t="e">
        <f t="shared" si="53"/>
        <v>#REF!</v>
      </c>
      <c r="EQ73" s="142" t="e">
        <f t="shared" si="54"/>
        <v>#REF!</v>
      </c>
      <c r="ER73" s="142" t="e">
        <f t="shared" si="55"/>
        <v>#REF!</v>
      </c>
      <c r="ES73" s="142" t="e">
        <f t="shared" si="56"/>
        <v>#REF!</v>
      </c>
      <c r="ET73" s="142" t="e">
        <f t="shared" si="57"/>
        <v>#REF!</v>
      </c>
      <c r="EU73" s="142" t="e">
        <f t="shared" si="58"/>
        <v>#REF!</v>
      </c>
      <c r="EV73" s="142" t="e">
        <f t="shared" si="59"/>
        <v>#REF!</v>
      </c>
    </row>
    <row r="74" spans="1:152" s="16" customFormat="1" ht="51" x14ac:dyDescent="0.2">
      <c r="A74" s="369">
        <v>63</v>
      </c>
      <c r="B74" s="369">
        <v>33604</v>
      </c>
      <c r="C74" s="370" t="s">
        <v>22</v>
      </c>
      <c r="D74" s="371"/>
      <c r="E74" s="371"/>
      <c r="F74" s="371" t="s">
        <v>85</v>
      </c>
      <c r="G74" s="372"/>
      <c r="H74" s="371" t="s">
        <v>85</v>
      </c>
      <c r="I74" s="372" t="s">
        <v>217</v>
      </c>
      <c r="J74" s="373"/>
      <c r="K74" s="373"/>
      <c r="L74" s="373">
        <f>VLOOKUP(B74,'4 GO-NUM'!$W$13:$AC$77,5,FALSE)+VLOOKUP(B74,'4.1 GO-ESP'!$W$13:$AC$77,5,FALSE)</f>
        <v>0</v>
      </c>
      <c r="M74" s="373">
        <f>VLOOKUP(B74,'3.PYP'!$W$14:$AC$23,5,FALSE)+VLOOKUP(B74,'3.PYP'!$W$26:$AC$35,5,FALSE)</f>
        <v>0</v>
      </c>
      <c r="N74" s="374">
        <f t="shared" si="63"/>
        <v>0</v>
      </c>
      <c r="O74" s="56"/>
      <c r="P74" s="8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6"/>
      <c r="BO74" s="6"/>
      <c r="BP74" s="6"/>
      <c r="BQ74" s="6"/>
      <c r="BR74" s="6"/>
      <c r="BS74" s="6"/>
      <c r="BT74" s="6"/>
      <c r="BU74" s="6"/>
      <c r="BV74" s="6"/>
      <c r="BW74" s="6"/>
      <c r="CB74" s="15"/>
      <c r="CC74" s="15"/>
      <c r="CD74" s="15"/>
      <c r="CE74" s="2"/>
      <c r="CF74" s="14"/>
      <c r="CO74" s="142">
        <f t="shared" si="64"/>
        <v>0</v>
      </c>
      <c r="CP74" s="142">
        <f t="shared" si="65"/>
        <v>0</v>
      </c>
      <c r="CQ74" s="142" t="e">
        <f>#REF!+CP74</f>
        <v>#REF!</v>
      </c>
      <c r="CR74" s="142" t="e">
        <f>#REF!+CQ74</f>
        <v>#REF!</v>
      </c>
      <c r="CS74" s="142" t="e">
        <f>#REF!+CR74</f>
        <v>#REF!</v>
      </c>
      <c r="CT74" s="142" t="e">
        <f>#REF!+CS74</f>
        <v>#REF!</v>
      </c>
      <c r="CU74" s="142" t="e">
        <f>#REF!+CT74</f>
        <v>#REF!</v>
      </c>
      <c r="CV74" s="142" t="e">
        <f>#REF!+CU74</f>
        <v>#REF!</v>
      </c>
      <c r="CW74" s="142" t="e">
        <f t="shared" si="8"/>
        <v>#REF!</v>
      </c>
      <c r="CX74" s="142" t="e">
        <f t="shared" si="9"/>
        <v>#REF!</v>
      </c>
      <c r="CY74" s="142" t="e">
        <f t="shared" si="66"/>
        <v>#REF!</v>
      </c>
      <c r="CZ74" s="142" t="e">
        <f t="shared" si="11"/>
        <v>#REF!</v>
      </c>
      <c r="DA74" s="142" t="e">
        <f t="shared" si="12"/>
        <v>#REF!</v>
      </c>
      <c r="DB74" s="142" t="e">
        <f t="shared" si="13"/>
        <v>#REF!</v>
      </c>
      <c r="DC74" s="142" t="e">
        <f t="shared" si="14"/>
        <v>#REF!</v>
      </c>
      <c r="DD74" s="142" t="e">
        <f t="shared" si="15"/>
        <v>#REF!</v>
      </c>
      <c r="DE74" s="142" t="e">
        <f t="shared" si="16"/>
        <v>#REF!</v>
      </c>
      <c r="DF74" s="142" t="e">
        <f t="shared" si="17"/>
        <v>#REF!</v>
      </c>
      <c r="DG74" s="142" t="e">
        <f t="shared" si="18"/>
        <v>#REF!</v>
      </c>
      <c r="DH74" s="142" t="e">
        <f t="shared" si="19"/>
        <v>#REF!</v>
      </c>
      <c r="DI74" s="142" t="e">
        <f t="shared" si="20"/>
        <v>#REF!</v>
      </c>
      <c r="DJ74" s="142" t="e">
        <f t="shared" si="21"/>
        <v>#REF!</v>
      </c>
      <c r="DK74" s="142" t="e">
        <f t="shared" si="22"/>
        <v>#REF!</v>
      </c>
      <c r="DL74" s="142" t="e">
        <f t="shared" si="23"/>
        <v>#REF!</v>
      </c>
      <c r="DM74" s="142" t="e">
        <f t="shared" si="24"/>
        <v>#REF!</v>
      </c>
      <c r="DN74" s="142" t="e">
        <f t="shared" si="25"/>
        <v>#REF!</v>
      </c>
      <c r="DO74" s="142" t="e">
        <f t="shared" si="26"/>
        <v>#REF!</v>
      </c>
      <c r="DP74" s="142" t="e">
        <f t="shared" si="27"/>
        <v>#REF!</v>
      </c>
      <c r="DQ74" s="142" t="e">
        <f t="shared" si="28"/>
        <v>#REF!</v>
      </c>
      <c r="DR74" s="142" t="e">
        <f t="shared" si="29"/>
        <v>#REF!</v>
      </c>
      <c r="DS74" s="142" t="e">
        <f t="shared" si="30"/>
        <v>#REF!</v>
      </c>
      <c r="DT74" s="142" t="e">
        <f t="shared" si="31"/>
        <v>#REF!</v>
      </c>
      <c r="DU74" s="142" t="e">
        <f t="shared" si="32"/>
        <v>#REF!</v>
      </c>
      <c r="DV74" s="142" t="e">
        <f t="shared" si="33"/>
        <v>#REF!</v>
      </c>
      <c r="DW74" s="142" t="e">
        <f t="shared" si="34"/>
        <v>#REF!</v>
      </c>
      <c r="DX74" s="142" t="e">
        <f t="shared" si="35"/>
        <v>#REF!</v>
      </c>
      <c r="DY74" s="142" t="e">
        <f t="shared" si="36"/>
        <v>#REF!</v>
      </c>
      <c r="DZ74" s="142" t="e">
        <f t="shared" si="37"/>
        <v>#REF!</v>
      </c>
      <c r="EA74" s="142" t="e">
        <f t="shared" si="38"/>
        <v>#REF!</v>
      </c>
      <c r="EB74" s="142" t="e">
        <f t="shared" si="39"/>
        <v>#REF!</v>
      </c>
      <c r="EC74" s="142" t="e">
        <f t="shared" si="40"/>
        <v>#REF!</v>
      </c>
      <c r="ED74" s="142" t="e">
        <f t="shared" si="41"/>
        <v>#REF!</v>
      </c>
      <c r="EE74" s="142" t="e">
        <f t="shared" si="42"/>
        <v>#REF!</v>
      </c>
      <c r="EF74" s="142" t="e">
        <f t="shared" si="43"/>
        <v>#REF!</v>
      </c>
      <c r="EG74" s="142" t="e">
        <f t="shared" si="44"/>
        <v>#REF!</v>
      </c>
      <c r="EH74" s="142" t="e">
        <f t="shared" si="45"/>
        <v>#REF!</v>
      </c>
      <c r="EI74" s="142" t="e">
        <f t="shared" si="46"/>
        <v>#REF!</v>
      </c>
      <c r="EJ74" s="142" t="e">
        <f t="shared" si="47"/>
        <v>#REF!</v>
      </c>
      <c r="EK74" s="142" t="e">
        <f t="shared" si="48"/>
        <v>#REF!</v>
      </c>
      <c r="EL74" s="142" t="e">
        <f t="shared" si="49"/>
        <v>#REF!</v>
      </c>
      <c r="EM74" s="142" t="e">
        <f t="shared" si="50"/>
        <v>#REF!</v>
      </c>
      <c r="EN74" s="142" t="e">
        <f t="shared" si="51"/>
        <v>#REF!</v>
      </c>
      <c r="EO74" s="142" t="e">
        <f t="shared" si="52"/>
        <v>#REF!</v>
      </c>
      <c r="EP74" s="142" t="e">
        <f t="shared" si="53"/>
        <v>#REF!</v>
      </c>
      <c r="EQ74" s="142" t="e">
        <f t="shared" si="54"/>
        <v>#REF!</v>
      </c>
      <c r="ER74" s="142" t="e">
        <f t="shared" si="55"/>
        <v>#REF!</v>
      </c>
      <c r="ES74" s="142" t="e">
        <f t="shared" si="56"/>
        <v>#REF!</v>
      </c>
      <c r="ET74" s="142" t="e">
        <f t="shared" si="57"/>
        <v>#REF!</v>
      </c>
      <c r="EU74" s="142" t="e">
        <f t="shared" si="58"/>
        <v>#REF!</v>
      </c>
      <c r="EV74" s="142" t="e">
        <f t="shared" si="59"/>
        <v>#REF!</v>
      </c>
    </row>
    <row r="75" spans="1:152" s="16" customFormat="1" ht="15.75" x14ac:dyDescent="0.2">
      <c r="A75" s="444">
        <v>64</v>
      </c>
      <c r="B75" s="444">
        <v>33801</v>
      </c>
      <c r="C75" s="449" t="s">
        <v>60</v>
      </c>
      <c r="D75" s="446"/>
      <c r="E75" s="446"/>
      <c r="F75" s="446" t="s">
        <v>85</v>
      </c>
      <c r="G75" s="443"/>
      <c r="H75" s="446"/>
      <c r="I75" s="443"/>
      <c r="J75" s="447"/>
      <c r="K75" s="447"/>
      <c r="L75" s="447">
        <f>VLOOKUP(B75,'4 GO-NUM'!$W$13:$AC$77,5,FALSE)+VLOOKUP(B75,'4.1 GO-ESP'!$W$13:$AC$77,5,FALSE)</f>
        <v>0</v>
      </c>
      <c r="M75" s="447"/>
      <c r="N75" s="448">
        <f t="shared" si="63"/>
        <v>0</v>
      </c>
      <c r="O75" s="56"/>
      <c r="P75" s="8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6"/>
      <c r="BO75" s="6"/>
      <c r="BP75" s="6"/>
      <c r="BQ75" s="6"/>
      <c r="BR75" s="6"/>
      <c r="BS75" s="6"/>
      <c r="BT75" s="6"/>
      <c r="BU75" s="6"/>
      <c r="BV75" s="6"/>
      <c r="BW75" s="6"/>
      <c r="CB75" s="15"/>
      <c r="CC75" s="15"/>
      <c r="CD75" s="15"/>
      <c r="CE75" s="2"/>
      <c r="CF75" s="14"/>
      <c r="CH75" s="143"/>
      <c r="CI75" s="143"/>
      <c r="CJ75" s="143"/>
      <c r="CK75" s="143"/>
      <c r="CL75" s="143"/>
      <c r="CM75" s="143"/>
      <c r="CN75" s="143"/>
      <c r="CO75" s="142">
        <f t="shared" si="64"/>
        <v>0</v>
      </c>
      <c r="CP75" s="142">
        <f t="shared" si="65"/>
        <v>0</v>
      </c>
      <c r="CQ75" s="142" t="e">
        <f>#REF!+CP75</f>
        <v>#REF!</v>
      </c>
      <c r="CR75" s="142" t="e">
        <f>#REF!+CQ75</f>
        <v>#REF!</v>
      </c>
      <c r="CS75" s="142" t="e">
        <f>#REF!+CR75</f>
        <v>#REF!</v>
      </c>
      <c r="CT75" s="142" t="e">
        <f>#REF!+CS75</f>
        <v>#REF!</v>
      </c>
      <c r="CU75" s="142" t="e">
        <f>#REF!+CT75</f>
        <v>#REF!</v>
      </c>
      <c r="CV75" s="142" t="e">
        <f>#REF!+CU75</f>
        <v>#REF!</v>
      </c>
      <c r="CW75" s="142" t="e">
        <f t="shared" si="8"/>
        <v>#REF!</v>
      </c>
      <c r="CX75" s="142" t="e">
        <f t="shared" si="9"/>
        <v>#REF!</v>
      </c>
      <c r="CY75" s="142" t="e">
        <f t="shared" si="66"/>
        <v>#REF!</v>
      </c>
      <c r="CZ75" s="142" t="e">
        <f t="shared" si="11"/>
        <v>#REF!</v>
      </c>
      <c r="DA75" s="142" t="e">
        <f t="shared" si="12"/>
        <v>#REF!</v>
      </c>
      <c r="DB75" s="142" t="e">
        <f t="shared" si="13"/>
        <v>#REF!</v>
      </c>
      <c r="DC75" s="142" t="e">
        <f t="shared" si="14"/>
        <v>#REF!</v>
      </c>
      <c r="DD75" s="142" t="e">
        <f t="shared" si="15"/>
        <v>#REF!</v>
      </c>
      <c r="DE75" s="142" t="e">
        <f t="shared" si="16"/>
        <v>#REF!</v>
      </c>
      <c r="DF75" s="142" t="e">
        <f t="shared" si="17"/>
        <v>#REF!</v>
      </c>
      <c r="DG75" s="142" t="e">
        <f t="shared" si="18"/>
        <v>#REF!</v>
      </c>
      <c r="DH75" s="142" t="e">
        <f t="shared" si="19"/>
        <v>#REF!</v>
      </c>
      <c r="DI75" s="142" t="e">
        <f t="shared" si="20"/>
        <v>#REF!</v>
      </c>
      <c r="DJ75" s="142" t="e">
        <f t="shared" si="21"/>
        <v>#REF!</v>
      </c>
      <c r="DK75" s="142" t="e">
        <f t="shared" si="22"/>
        <v>#REF!</v>
      </c>
      <c r="DL75" s="142" t="e">
        <f t="shared" si="23"/>
        <v>#REF!</v>
      </c>
      <c r="DM75" s="142" t="e">
        <f t="shared" si="24"/>
        <v>#REF!</v>
      </c>
      <c r="DN75" s="142" t="e">
        <f t="shared" si="25"/>
        <v>#REF!</v>
      </c>
      <c r="DO75" s="142" t="e">
        <f t="shared" si="26"/>
        <v>#REF!</v>
      </c>
      <c r="DP75" s="142" t="e">
        <f t="shared" si="27"/>
        <v>#REF!</v>
      </c>
      <c r="DQ75" s="142" t="e">
        <f t="shared" si="28"/>
        <v>#REF!</v>
      </c>
      <c r="DR75" s="142" t="e">
        <f t="shared" si="29"/>
        <v>#REF!</v>
      </c>
      <c r="DS75" s="142" t="e">
        <f t="shared" si="30"/>
        <v>#REF!</v>
      </c>
      <c r="DT75" s="142" t="e">
        <f t="shared" si="31"/>
        <v>#REF!</v>
      </c>
      <c r="DU75" s="142" t="e">
        <f t="shared" si="32"/>
        <v>#REF!</v>
      </c>
      <c r="DV75" s="142" t="e">
        <f t="shared" si="33"/>
        <v>#REF!</v>
      </c>
      <c r="DW75" s="142" t="e">
        <f t="shared" si="34"/>
        <v>#REF!</v>
      </c>
      <c r="DX75" s="142" t="e">
        <f t="shared" si="35"/>
        <v>#REF!</v>
      </c>
      <c r="DY75" s="142" t="e">
        <f t="shared" si="36"/>
        <v>#REF!</v>
      </c>
      <c r="DZ75" s="142" t="e">
        <f t="shared" si="37"/>
        <v>#REF!</v>
      </c>
      <c r="EA75" s="142" t="e">
        <f t="shared" si="38"/>
        <v>#REF!</v>
      </c>
      <c r="EB75" s="142" t="e">
        <f t="shared" si="39"/>
        <v>#REF!</v>
      </c>
      <c r="EC75" s="142" t="e">
        <f t="shared" si="40"/>
        <v>#REF!</v>
      </c>
      <c r="ED75" s="142" t="e">
        <f t="shared" si="41"/>
        <v>#REF!</v>
      </c>
      <c r="EE75" s="142" t="e">
        <f t="shared" si="42"/>
        <v>#REF!</v>
      </c>
      <c r="EF75" s="142" t="e">
        <f t="shared" si="43"/>
        <v>#REF!</v>
      </c>
      <c r="EG75" s="142" t="e">
        <f t="shared" si="44"/>
        <v>#REF!</v>
      </c>
      <c r="EH75" s="142" t="e">
        <f t="shared" si="45"/>
        <v>#REF!</v>
      </c>
      <c r="EI75" s="142" t="e">
        <f t="shared" si="46"/>
        <v>#REF!</v>
      </c>
      <c r="EJ75" s="142" t="e">
        <f t="shared" si="47"/>
        <v>#REF!</v>
      </c>
      <c r="EK75" s="142" t="e">
        <f t="shared" si="48"/>
        <v>#REF!</v>
      </c>
      <c r="EL75" s="142" t="e">
        <f t="shared" si="49"/>
        <v>#REF!</v>
      </c>
      <c r="EM75" s="142" t="e">
        <f t="shared" si="50"/>
        <v>#REF!</v>
      </c>
      <c r="EN75" s="142" t="e">
        <f t="shared" si="51"/>
        <v>#REF!</v>
      </c>
      <c r="EO75" s="142" t="e">
        <f t="shared" si="52"/>
        <v>#REF!</v>
      </c>
      <c r="EP75" s="142" t="e">
        <f t="shared" si="53"/>
        <v>#REF!</v>
      </c>
      <c r="EQ75" s="142" t="e">
        <f t="shared" si="54"/>
        <v>#REF!</v>
      </c>
      <c r="ER75" s="142" t="e">
        <f t="shared" si="55"/>
        <v>#REF!</v>
      </c>
      <c r="ES75" s="142" t="e">
        <f t="shared" si="56"/>
        <v>#REF!</v>
      </c>
      <c r="ET75" s="142" t="e">
        <f t="shared" si="57"/>
        <v>#REF!</v>
      </c>
      <c r="EU75" s="142" t="e">
        <f t="shared" si="58"/>
        <v>#REF!</v>
      </c>
      <c r="EV75" s="142" t="e">
        <f t="shared" si="59"/>
        <v>#REF!</v>
      </c>
    </row>
    <row r="76" spans="1:152" s="16" customFormat="1" ht="15.75" x14ac:dyDescent="0.2">
      <c r="A76" s="369">
        <v>65</v>
      </c>
      <c r="B76" s="369">
        <v>33901</v>
      </c>
      <c r="C76" s="370" t="s">
        <v>23</v>
      </c>
      <c r="D76" s="371"/>
      <c r="E76" s="371"/>
      <c r="F76" s="371" t="s">
        <v>85</v>
      </c>
      <c r="G76" s="372"/>
      <c r="H76" s="371" t="s">
        <v>85</v>
      </c>
      <c r="I76" s="372" t="s">
        <v>217</v>
      </c>
      <c r="J76" s="373"/>
      <c r="K76" s="373"/>
      <c r="L76" s="373">
        <f>VLOOKUP(B76,'4 GO-NUM'!$W$13:$AC$77,5,FALSE)+VLOOKUP(B76,'4.1 GO-ESP'!$W$13:$AC$77,5,FALSE)</f>
        <v>0</v>
      </c>
      <c r="M76" s="373">
        <f>VLOOKUP(B76,'3.PYP'!$W$14:$AC$23,5,FALSE)+VLOOKUP(B76,'3.PYP'!$W$26:$AC$35,5,FALSE)</f>
        <v>0</v>
      </c>
      <c r="N76" s="374">
        <f t="shared" ref="N76:N88" si="67">SUM(J76:M76)</f>
        <v>0</v>
      </c>
      <c r="O76" s="56"/>
      <c r="P76" s="8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6"/>
      <c r="BO76" s="6"/>
      <c r="BP76" s="6"/>
      <c r="BQ76" s="6"/>
      <c r="BR76" s="6"/>
      <c r="BS76" s="6"/>
      <c r="BT76" s="6"/>
      <c r="BU76" s="6"/>
      <c r="BV76" s="6"/>
      <c r="BW76" s="6"/>
      <c r="CB76" s="15"/>
      <c r="CC76" s="15"/>
      <c r="CD76" s="15"/>
      <c r="CE76" s="2"/>
      <c r="CF76" s="14"/>
      <c r="CO76" s="142">
        <f t="shared" si="64"/>
        <v>0</v>
      </c>
      <c r="CP76" s="142">
        <f t="shared" si="65"/>
        <v>0</v>
      </c>
      <c r="CQ76" s="142" t="e">
        <f>#REF!+CP76</f>
        <v>#REF!</v>
      </c>
      <c r="CR76" s="142" t="e">
        <f>#REF!+CQ76</f>
        <v>#REF!</v>
      </c>
      <c r="CS76" s="142" t="e">
        <f>#REF!+CR76</f>
        <v>#REF!</v>
      </c>
      <c r="CT76" s="142" t="e">
        <f>#REF!+CS76</f>
        <v>#REF!</v>
      </c>
      <c r="CU76" s="142" t="e">
        <f>#REF!+CT76</f>
        <v>#REF!</v>
      </c>
      <c r="CV76" s="142" t="e">
        <f>#REF!+CU76</f>
        <v>#REF!</v>
      </c>
      <c r="CW76" s="142" t="e">
        <f t="shared" si="8"/>
        <v>#REF!</v>
      </c>
      <c r="CX76" s="142" t="e">
        <f t="shared" si="9"/>
        <v>#REF!</v>
      </c>
      <c r="CY76" s="142" t="e">
        <f t="shared" si="66"/>
        <v>#REF!</v>
      </c>
      <c r="CZ76" s="142" t="e">
        <f t="shared" si="11"/>
        <v>#REF!</v>
      </c>
      <c r="DA76" s="142" t="e">
        <f t="shared" si="12"/>
        <v>#REF!</v>
      </c>
      <c r="DB76" s="142" t="e">
        <f t="shared" si="13"/>
        <v>#REF!</v>
      </c>
      <c r="DC76" s="142" t="e">
        <f t="shared" si="14"/>
        <v>#REF!</v>
      </c>
      <c r="DD76" s="142" t="e">
        <f t="shared" si="15"/>
        <v>#REF!</v>
      </c>
      <c r="DE76" s="142" t="e">
        <f t="shared" si="16"/>
        <v>#REF!</v>
      </c>
      <c r="DF76" s="142" t="e">
        <f t="shared" si="17"/>
        <v>#REF!</v>
      </c>
      <c r="DG76" s="142" t="e">
        <f t="shared" si="18"/>
        <v>#REF!</v>
      </c>
      <c r="DH76" s="142" t="e">
        <f t="shared" si="19"/>
        <v>#REF!</v>
      </c>
      <c r="DI76" s="142" t="e">
        <f t="shared" si="20"/>
        <v>#REF!</v>
      </c>
      <c r="DJ76" s="142" t="e">
        <f t="shared" si="21"/>
        <v>#REF!</v>
      </c>
      <c r="DK76" s="142" t="e">
        <f t="shared" si="22"/>
        <v>#REF!</v>
      </c>
      <c r="DL76" s="142" t="e">
        <f t="shared" si="23"/>
        <v>#REF!</v>
      </c>
      <c r="DM76" s="142" t="e">
        <f t="shared" si="24"/>
        <v>#REF!</v>
      </c>
      <c r="DN76" s="142" t="e">
        <f t="shared" si="25"/>
        <v>#REF!</v>
      </c>
      <c r="DO76" s="142" t="e">
        <f t="shared" si="26"/>
        <v>#REF!</v>
      </c>
      <c r="DP76" s="142" t="e">
        <f t="shared" si="27"/>
        <v>#REF!</v>
      </c>
      <c r="DQ76" s="142" t="e">
        <f t="shared" si="28"/>
        <v>#REF!</v>
      </c>
      <c r="DR76" s="142" t="e">
        <f t="shared" si="29"/>
        <v>#REF!</v>
      </c>
      <c r="DS76" s="142" t="e">
        <f t="shared" si="30"/>
        <v>#REF!</v>
      </c>
      <c r="DT76" s="142" t="e">
        <f t="shared" si="31"/>
        <v>#REF!</v>
      </c>
      <c r="DU76" s="142" t="e">
        <f t="shared" si="32"/>
        <v>#REF!</v>
      </c>
      <c r="DV76" s="142" t="e">
        <f t="shared" si="33"/>
        <v>#REF!</v>
      </c>
      <c r="DW76" s="142" t="e">
        <f t="shared" si="34"/>
        <v>#REF!</v>
      </c>
      <c r="DX76" s="142" t="e">
        <f t="shared" si="35"/>
        <v>#REF!</v>
      </c>
      <c r="DY76" s="142" t="e">
        <f t="shared" si="36"/>
        <v>#REF!</v>
      </c>
      <c r="DZ76" s="142" t="e">
        <f t="shared" si="37"/>
        <v>#REF!</v>
      </c>
      <c r="EA76" s="142" t="e">
        <f t="shared" si="38"/>
        <v>#REF!</v>
      </c>
      <c r="EB76" s="142" t="e">
        <f t="shared" si="39"/>
        <v>#REF!</v>
      </c>
      <c r="EC76" s="142" t="e">
        <f t="shared" si="40"/>
        <v>#REF!</v>
      </c>
      <c r="ED76" s="142" t="e">
        <f t="shared" si="41"/>
        <v>#REF!</v>
      </c>
      <c r="EE76" s="142" t="e">
        <f t="shared" si="42"/>
        <v>#REF!</v>
      </c>
      <c r="EF76" s="142" t="e">
        <f t="shared" si="43"/>
        <v>#REF!</v>
      </c>
      <c r="EG76" s="142" t="e">
        <f t="shared" si="44"/>
        <v>#REF!</v>
      </c>
      <c r="EH76" s="142" t="e">
        <f t="shared" si="45"/>
        <v>#REF!</v>
      </c>
      <c r="EI76" s="142" t="e">
        <f t="shared" si="46"/>
        <v>#REF!</v>
      </c>
      <c r="EJ76" s="142" t="e">
        <f t="shared" si="47"/>
        <v>#REF!</v>
      </c>
      <c r="EK76" s="142" t="e">
        <f t="shared" si="48"/>
        <v>#REF!</v>
      </c>
      <c r="EL76" s="142" t="e">
        <f t="shared" si="49"/>
        <v>#REF!</v>
      </c>
      <c r="EM76" s="142" t="e">
        <f t="shared" si="50"/>
        <v>#REF!</v>
      </c>
      <c r="EN76" s="142" t="e">
        <f t="shared" si="51"/>
        <v>#REF!</v>
      </c>
      <c r="EO76" s="142" t="e">
        <f t="shared" si="52"/>
        <v>#REF!</v>
      </c>
      <c r="EP76" s="142" t="e">
        <f t="shared" si="53"/>
        <v>#REF!</v>
      </c>
      <c r="EQ76" s="142" t="e">
        <f t="shared" si="54"/>
        <v>#REF!</v>
      </c>
      <c r="ER76" s="142" t="e">
        <f t="shared" si="55"/>
        <v>#REF!</v>
      </c>
      <c r="ES76" s="142" t="e">
        <f t="shared" si="56"/>
        <v>#REF!</v>
      </c>
      <c r="ET76" s="142" t="e">
        <f t="shared" si="57"/>
        <v>#REF!</v>
      </c>
      <c r="EU76" s="142" t="e">
        <f t="shared" si="58"/>
        <v>#REF!</v>
      </c>
      <c r="EV76" s="142" t="e">
        <f t="shared" si="59"/>
        <v>#REF!</v>
      </c>
    </row>
    <row r="77" spans="1:152" s="16" customFormat="1" ht="22.5" x14ac:dyDescent="0.2">
      <c r="A77" s="444">
        <v>66</v>
      </c>
      <c r="B77" s="444">
        <v>33903</v>
      </c>
      <c r="C77" s="449" t="s">
        <v>164</v>
      </c>
      <c r="D77" s="446"/>
      <c r="E77" s="446" t="s">
        <v>85</v>
      </c>
      <c r="F77" s="446" t="s">
        <v>85</v>
      </c>
      <c r="G77" s="443"/>
      <c r="H77" s="446" t="s">
        <v>85</v>
      </c>
      <c r="I77" s="443" t="s">
        <v>259</v>
      </c>
      <c r="J77" s="447"/>
      <c r="K77" s="447">
        <f>VLOOKUP(B77,'2. MED'!$W$17:$AA$23,5,FALSE)+VLOOKUP(B77,'2. MED'!$W$26:$AA$32,5,FALSE)</f>
        <v>179198953.38999999</v>
      </c>
      <c r="L77" s="447">
        <f>VLOOKUP(B77,'4 GO-NUM'!$W$13:$AC$77,5,FALSE)+VLOOKUP(B77,'4.1 GO-ESP'!$W$13:$AC$77,5,FALSE)</f>
        <v>76018813.599999994</v>
      </c>
      <c r="M77" s="447">
        <f>VLOOKUP(B77,'3.PYP'!$W$14:$AC$23,5,FALSE)+VLOOKUP(B77,'3.PYP'!$W$26:$AC$35,5,FALSE)</f>
        <v>0</v>
      </c>
      <c r="N77" s="448">
        <f t="shared" si="67"/>
        <v>255217766.98999998</v>
      </c>
      <c r="O77" s="56"/>
      <c r="P77" s="8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6"/>
      <c r="BO77" s="6"/>
      <c r="BP77" s="6"/>
      <c r="BQ77" s="6"/>
      <c r="BR77" s="6"/>
      <c r="BS77" s="6"/>
      <c r="BT77" s="6"/>
      <c r="BU77" s="6"/>
      <c r="BV77" s="6"/>
      <c r="BW77" s="6"/>
      <c r="CB77" s="15"/>
      <c r="CC77" s="15"/>
      <c r="CD77" s="15"/>
      <c r="CE77" s="2"/>
      <c r="CF77" s="14"/>
      <c r="CH77" s="143"/>
      <c r="CI77" s="143"/>
      <c r="CJ77" s="143"/>
      <c r="CK77" s="143"/>
      <c r="CL77" s="143"/>
      <c r="CM77" s="143"/>
      <c r="CN77" s="143"/>
      <c r="CO77" s="142">
        <f t="shared" si="64"/>
        <v>76018813.599999994</v>
      </c>
      <c r="CP77" s="142">
        <f t="shared" si="65"/>
        <v>76018813.599999994</v>
      </c>
      <c r="CQ77" s="142" t="e">
        <f>#REF!+CP77</f>
        <v>#REF!</v>
      </c>
      <c r="CR77" s="142" t="e">
        <f>#REF!+CQ77</f>
        <v>#REF!</v>
      </c>
      <c r="CS77" s="142" t="e">
        <f>#REF!+CR77</f>
        <v>#REF!</v>
      </c>
      <c r="CT77" s="142" t="e">
        <f>#REF!+CS77</f>
        <v>#REF!</v>
      </c>
      <c r="CU77" s="142" t="e">
        <f>#REF!+CT77</f>
        <v>#REF!</v>
      </c>
      <c r="CV77" s="142" t="e">
        <f>#REF!+CU77</f>
        <v>#REF!</v>
      </c>
      <c r="CW77" s="142" t="e">
        <f t="shared" si="8"/>
        <v>#REF!</v>
      </c>
      <c r="CX77" s="142" t="e">
        <f t="shared" si="9"/>
        <v>#REF!</v>
      </c>
      <c r="CY77" s="142" t="e">
        <f t="shared" si="66"/>
        <v>#REF!</v>
      </c>
      <c r="CZ77" s="142" t="e">
        <f t="shared" si="11"/>
        <v>#REF!</v>
      </c>
      <c r="DA77" s="142" t="e">
        <f t="shared" si="12"/>
        <v>#REF!</v>
      </c>
      <c r="DB77" s="142" t="e">
        <f t="shared" si="13"/>
        <v>#REF!</v>
      </c>
      <c r="DC77" s="142" t="e">
        <f t="shared" si="14"/>
        <v>#REF!</v>
      </c>
      <c r="DD77" s="142" t="e">
        <f t="shared" si="15"/>
        <v>#REF!</v>
      </c>
      <c r="DE77" s="142" t="e">
        <f t="shared" si="16"/>
        <v>#REF!</v>
      </c>
      <c r="DF77" s="142" t="e">
        <f t="shared" si="17"/>
        <v>#REF!</v>
      </c>
      <c r="DG77" s="142" t="e">
        <f t="shared" si="18"/>
        <v>#REF!</v>
      </c>
      <c r="DH77" s="142" t="e">
        <f t="shared" si="19"/>
        <v>#REF!</v>
      </c>
      <c r="DI77" s="142" t="e">
        <f t="shared" si="20"/>
        <v>#REF!</v>
      </c>
      <c r="DJ77" s="142" t="e">
        <f t="shared" si="21"/>
        <v>#REF!</v>
      </c>
      <c r="DK77" s="142" t="e">
        <f t="shared" si="22"/>
        <v>#REF!</v>
      </c>
      <c r="DL77" s="142" t="e">
        <f t="shared" si="23"/>
        <v>#REF!</v>
      </c>
      <c r="DM77" s="142" t="e">
        <f t="shared" si="24"/>
        <v>#REF!</v>
      </c>
      <c r="DN77" s="142" t="e">
        <f t="shared" si="25"/>
        <v>#REF!</v>
      </c>
      <c r="DO77" s="142" t="e">
        <f t="shared" si="26"/>
        <v>#REF!</v>
      </c>
      <c r="DP77" s="142" t="e">
        <f t="shared" si="27"/>
        <v>#REF!</v>
      </c>
      <c r="DQ77" s="142" t="e">
        <f t="shared" si="28"/>
        <v>#REF!</v>
      </c>
      <c r="DR77" s="142" t="e">
        <f t="shared" si="29"/>
        <v>#REF!</v>
      </c>
      <c r="DS77" s="142" t="e">
        <f t="shared" si="30"/>
        <v>#REF!</v>
      </c>
      <c r="DT77" s="142" t="e">
        <f t="shared" si="31"/>
        <v>#REF!</v>
      </c>
      <c r="DU77" s="142" t="e">
        <f t="shared" si="32"/>
        <v>#REF!</v>
      </c>
      <c r="DV77" s="142" t="e">
        <f t="shared" si="33"/>
        <v>#REF!</v>
      </c>
      <c r="DW77" s="142" t="e">
        <f t="shared" si="34"/>
        <v>#REF!</v>
      </c>
      <c r="DX77" s="142" t="e">
        <f t="shared" si="35"/>
        <v>#REF!</v>
      </c>
      <c r="DY77" s="142" t="e">
        <f t="shared" si="36"/>
        <v>#REF!</v>
      </c>
      <c r="DZ77" s="142" t="e">
        <f t="shared" si="37"/>
        <v>#REF!</v>
      </c>
      <c r="EA77" s="142" t="e">
        <f t="shared" si="38"/>
        <v>#REF!</v>
      </c>
      <c r="EB77" s="142" t="e">
        <f t="shared" si="39"/>
        <v>#REF!</v>
      </c>
      <c r="EC77" s="142" t="e">
        <f t="shared" si="40"/>
        <v>#REF!</v>
      </c>
      <c r="ED77" s="142" t="e">
        <f t="shared" si="41"/>
        <v>#REF!</v>
      </c>
      <c r="EE77" s="142" t="e">
        <f t="shared" si="42"/>
        <v>#REF!</v>
      </c>
      <c r="EF77" s="142" t="e">
        <f t="shared" si="43"/>
        <v>#REF!</v>
      </c>
      <c r="EG77" s="142" t="e">
        <f t="shared" si="44"/>
        <v>#REF!</v>
      </c>
      <c r="EH77" s="142" t="e">
        <f t="shared" si="45"/>
        <v>#REF!</v>
      </c>
      <c r="EI77" s="142" t="e">
        <f t="shared" si="46"/>
        <v>#REF!</v>
      </c>
      <c r="EJ77" s="142" t="e">
        <f t="shared" si="47"/>
        <v>#REF!</v>
      </c>
      <c r="EK77" s="142" t="e">
        <f t="shared" si="48"/>
        <v>#REF!</v>
      </c>
      <c r="EL77" s="142" t="e">
        <f t="shared" si="49"/>
        <v>#REF!</v>
      </c>
      <c r="EM77" s="142" t="e">
        <f t="shared" si="50"/>
        <v>#REF!</v>
      </c>
      <c r="EN77" s="142" t="e">
        <f t="shared" si="51"/>
        <v>#REF!</v>
      </c>
      <c r="EO77" s="142" t="e">
        <f t="shared" si="52"/>
        <v>#REF!</v>
      </c>
      <c r="EP77" s="142" t="e">
        <f t="shared" si="53"/>
        <v>#REF!</v>
      </c>
      <c r="EQ77" s="142" t="e">
        <f t="shared" si="54"/>
        <v>#REF!</v>
      </c>
      <c r="ER77" s="142" t="e">
        <f t="shared" si="55"/>
        <v>#REF!</v>
      </c>
      <c r="ES77" s="142" t="e">
        <f t="shared" si="56"/>
        <v>#REF!</v>
      </c>
      <c r="ET77" s="142" t="e">
        <f t="shared" si="57"/>
        <v>#REF!</v>
      </c>
      <c r="EU77" s="142" t="e">
        <f t="shared" si="58"/>
        <v>#REF!</v>
      </c>
      <c r="EV77" s="142" t="e">
        <f t="shared" si="59"/>
        <v>#REF!</v>
      </c>
    </row>
    <row r="78" spans="1:152" s="16" customFormat="1" ht="15.75" x14ac:dyDescent="0.2">
      <c r="A78" s="369">
        <v>67</v>
      </c>
      <c r="B78" s="369">
        <v>34501</v>
      </c>
      <c r="C78" s="370" t="s">
        <v>61</v>
      </c>
      <c r="D78" s="371"/>
      <c r="E78" s="371"/>
      <c r="F78" s="371" t="s">
        <v>85</v>
      </c>
      <c r="G78" s="372"/>
      <c r="H78" s="371"/>
      <c r="I78" s="372"/>
      <c r="J78" s="373"/>
      <c r="K78" s="373"/>
      <c r="L78" s="373">
        <f>VLOOKUP(B78,'4 GO-NUM'!$W$13:$AC$77,5,FALSE)+VLOOKUP(B78,'4.1 GO-ESP'!$W$13:$AC$77,5,FALSE)</f>
        <v>0</v>
      </c>
      <c r="M78" s="373"/>
      <c r="N78" s="374">
        <f t="shared" si="67"/>
        <v>0</v>
      </c>
      <c r="O78" s="56"/>
      <c r="P78" s="8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6"/>
      <c r="BO78" s="6"/>
      <c r="BP78" s="6"/>
      <c r="BQ78" s="6"/>
      <c r="BR78" s="6"/>
      <c r="BS78" s="6"/>
      <c r="BT78" s="6"/>
      <c r="BU78" s="6"/>
      <c r="BV78" s="6"/>
      <c r="BW78" s="6"/>
      <c r="CB78" s="15"/>
      <c r="CC78" s="15"/>
      <c r="CD78" s="15"/>
      <c r="CE78" s="2"/>
      <c r="CF78" s="14"/>
      <c r="CO78" s="142">
        <f t="shared" si="64"/>
        <v>0</v>
      </c>
      <c r="CP78" s="142">
        <f t="shared" si="65"/>
        <v>0</v>
      </c>
      <c r="CQ78" s="142" t="e">
        <f>#REF!+CP78</f>
        <v>#REF!</v>
      </c>
      <c r="CR78" s="142" t="e">
        <f>#REF!+CQ78</f>
        <v>#REF!</v>
      </c>
      <c r="CS78" s="142" t="e">
        <f>#REF!+CR78</f>
        <v>#REF!</v>
      </c>
      <c r="CT78" s="142" t="e">
        <f>#REF!+CS78</f>
        <v>#REF!</v>
      </c>
      <c r="CU78" s="142" t="e">
        <f>#REF!+CT78</f>
        <v>#REF!</v>
      </c>
      <c r="CV78" s="142" t="e">
        <f>#REF!+CU78</f>
        <v>#REF!</v>
      </c>
      <c r="CW78" s="142" t="e">
        <f t="shared" si="8"/>
        <v>#REF!</v>
      </c>
      <c r="CX78" s="142" t="e">
        <f t="shared" si="9"/>
        <v>#REF!</v>
      </c>
      <c r="CY78" s="142" t="e">
        <f t="shared" si="66"/>
        <v>#REF!</v>
      </c>
      <c r="CZ78" s="142" t="e">
        <f t="shared" si="11"/>
        <v>#REF!</v>
      </c>
      <c r="DA78" s="142" t="e">
        <f t="shared" si="12"/>
        <v>#REF!</v>
      </c>
      <c r="DB78" s="142" t="e">
        <f t="shared" si="13"/>
        <v>#REF!</v>
      </c>
      <c r="DC78" s="142" t="e">
        <f t="shared" si="14"/>
        <v>#REF!</v>
      </c>
      <c r="DD78" s="142" t="e">
        <f t="shared" si="15"/>
        <v>#REF!</v>
      </c>
      <c r="DE78" s="142" t="e">
        <f t="shared" si="16"/>
        <v>#REF!</v>
      </c>
      <c r="DF78" s="142" t="e">
        <f t="shared" si="17"/>
        <v>#REF!</v>
      </c>
      <c r="DG78" s="142" t="e">
        <f t="shared" si="18"/>
        <v>#REF!</v>
      </c>
      <c r="DH78" s="142" t="e">
        <f t="shared" si="19"/>
        <v>#REF!</v>
      </c>
      <c r="DI78" s="142" t="e">
        <f t="shared" si="20"/>
        <v>#REF!</v>
      </c>
      <c r="DJ78" s="142" t="e">
        <f t="shared" si="21"/>
        <v>#REF!</v>
      </c>
      <c r="DK78" s="142" t="e">
        <f t="shared" si="22"/>
        <v>#REF!</v>
      </c>
      <c r="DL78" s="142" t="e">
        <f t="shared" si="23"/>
        <v>#REF!</v>
      </c>
      <c r="DM78" s="142" t="e">
        <f t="shared" si="24"/>
        <v>#REF!</v>
      </c>
      <c r="DN78" s="142" t="e">
        <f t="shared" si="25"/>
        <v>#REF!</v>
      </c>
      <c r="DO78" s="142" t="e">
        <f t="shared" si="26"/>
        <v>#REF!</v>
      </c>
      <c r="DP78" s="142" t="e">
        <f t="shared" si="27"/>
        <v>#REF!</v>
      </c>
      <c r="DQ78" s="142" t="e">
        <f t="shared" si="28"/>
        <v>#REF!</v>
      </c>
      <c r="DR78" s="142" t="e">
        <f t="shared" si="29"/>
        <v>#REF!</v>
      </c>
      <c r="DS78" s="142" t="e">
        <f t="shared" si="30"/>
        <v>#REF!</v>
      </c>
      <c r="DT78" s="142" t="e">
        <f t="shared" si="31"/>
        <v>#REF!</v>
      </c>
      <c r="DU78" s="142" t="e">
        <f t="shared" si="32"/>
        <v>#REF!</v>
      </c>
      <c r="DV78" s="142" t="e">
        <f t="shared" si="33"/>
        <v>#REF!</v>
      </c>
      <c r="DW78" s="142" t="e">
        <f t="shared" si="34"/>
        <v>#REF!</v>
      </c>
      <c r="DX78" s="142" t="e">
        <f t="shared" si="35"/>
        <v>#REF!</v>
      </c>
      <c r="DY78" s="142" t="e">
        <f t="shared" si="36"/>
        <v>#REF!</v>
      </c>
      <c r="DZ78" s="142" t="e">
        <f t="shared" si="37"/>
        <v>#REF!</v>
      </c>
      <c r="EA78" s="142" t="e">
        <f t="shared" si="38"/>
        <v>#REF!</v>
      </c>
      <c r="EB78" s="142" t="e">
        <f t="shared" si="39"/>
        <v>#REF!</v>
      </c>
      <c r="EC78" s="142" t="e">
        <f t="shared" si="40"/>
        <v>#REF!</v>
      </c>
      <c r="ED78" s="142" t="e">
        <f t="shared" si="41"/>
        <v>#REF!</v>
      </c>
      <c r="EE78" s="142" t="e">
        <f t="shared" si="42"/>
        <v>#REF!</v>
      </c>
      <c r="EF78" s="142" t="e">
        <f t="shared" si="43"/>
        <v>#REF!</v>
      </c>
      <c r="EG78" s="142" t="e">
        <f t="shared" si="44"/>
        <v>#REF!</v>
      </c>
      <c r="EH78" s="142" t="e">
        <f t="shared" si="45"/>
        <v>#REF!</v>
      </c>
      <c r="EI78" s="142" t="e">
        <f t="shared" si="46"/>
        <v>#REF!</v>
      </c>
      <c r="EJ78" s="142" t="e">
        <f t="shared" si="47"/>
        <v>#REF!</v>
      </c>
      <c r="EK78" s="142" t="e">
        <f t="shared" si="48"/>
        <v>#REF!</v>
      </c>
      <c r="EL78" s="142" t="e">
        <f t="shared" si="49"/>
        <v>#REF!</v>
      </c>
      <c r="EM78" s="142" t="e">
        <f t="shared" si="50"/>
        <v>#REF!</v>
      </c>
      <c r="EN78" s="142" t="e">
        <f t="shared" si="51"/>
        <v>#REF!</v>
      </c>
      <c r="EO78" s="142" t="e">
        <f t="shared" si="52"/>
        <v>#REF!</v>
      </c>
      <c r="EP78" s="142" t="e">
        <f t="shared" si="53"/>
        <v>#REF!</v>
      </c>
      <c r="EQ78" s="142" t="e">
        <f t="shared" si="54"/>
        <v>#REF!</v>
      </c>
      <c r="ER78" s="142" t="e">
        <f t="shared" si="55"/>
        <v>#REF!</v>
      </c>
      <c r="ES78" s="142" t="e">
        <f t="shared" si="56"/>
        <v>#REF!</v>
      </c>
      <c r="ET78" s="142" t="e">
        <f t="shared" si="57"/>
        <v>#REF!</v>
      </c>
      <c r="EU78" s="142" t="e">
        <f t="shared" si="58"/>
        <v>#REF!</v>
      </c>
      <c r="EV78" s="142" t="e">
        <f t="shared" si="59"/>
        <v>#REF!</v>
      </c>
    </row>
    <row r="79" spans="1:152" s="16" customFormat="1" ht="15.75" x14ac:dyDescent="0.2">
      <c r="A79" s="444">
        <v>68</v>
      </c>
      <c r="B79" s="444">
        <v>34701</v>
      </c>
      <c r="C79" s="449" t="s">
        <v>62</v>
      </c>
      <c r="D79" s="446"/>
      <c r="E79" s="446" t="s">
        <v>85</v>
      </c>
      <c r="F79" s="446"/>
      <c r="G79" s="446"/>
      <c r="H79" s="446"/>
      <c r="I79" s="443"/>
      <c r="J79" s="447"/>
      <c r="K79" s="447">
        <f>VLOOKUP(B79,'2. MED'!$W$17:$AA$23,5,FALSE)+VLOOKUP(B79,'2. MED'!$W$26:$AA$32,5,FALSE)</f>
        <v>0</v>
      </c>
      <c r="L79" s="447"/>
      <c r="M79" s="447"/>
      <c r="N79" s="448">
        <f t="shared" si="67"/>
        <v>0</v>
      </c>
      <c r="O79" s="56"/>
      <c r="P79" s="8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6"/>
      <c r="BO79" s="6"/>
      <c r="BP79" s="6"/>
      <c r="BQ79" s="6"/>
      <c r="BR79" s="6"/>
      <c r="BS79" s="6"/>
      <c r="BT79" s="6"/>
      <c r="BU79" s="6"/>
      <c r="BV79" s="6"/>
      <c r="BW79" s="6"/>
      <c r="CB79" s="15"/>
      <c r="CC79" s="15"/>
      <c r="CD79" s="15"/>
      <c r="CE79" s="2"/>
      <c r="CF79" s="14"/>
      <c r="CH79" s="143"/>
      <c r="CI79" s="143"/>
      <c r="CJ79" s="143"/>
      <c r="CK79" s="143"/>
      <c r="CL79" s="143"/>
      <c r="CM79" s="143"/>
      <c r="CN79" s="143"/>
      <c r="CO79" s="142">
        <f t="shared" si="64"/>
        <v>0</v>
      </c>
      <c r="CP79" s="142">
        <f t="shared" si="65"/>
        <v>0</v>
      </c>
      <c r="CQ79" s="142" t="e">
        <f>#REF!+CP79</f>
        <v>#REF!</v>
      </c>
      <c r="CR79" s="142" t="e">
        <f>#REF!+CQ79</f>
        <v>#REF!</v>
      </c>
      <c r="CS79" s="142" t="e">
        <f>#REF!+CR79</f>
        <v>#REF!</v>
      </c>
      <c r="CT79" s="142" t="e">
        <f>#REF!+CS79</f>
        <v>#REF!</v>
      </c>
      <c r="CU79" s="142" t="e">
        <f>#REF!+CT79</f>
        <v>#REF!</v>
      </c>
      <c r="CV79" s="142" t="e">
        <f>#REF!+CU79</f>
        <v>#REF!</v>
      </c>
      <c r="CW79" s="142" t="e">
        <f t="shared" si="8"/>
        <v>#REF!</v>
      </c>
      <c r="CX79" s="142" t="e">
        <f t="shared" si="9"/>
        <v>#REF!</v>
      </c>
      <c r="CY79" s="142" t="e">
        <f t="shared" si="66"/>
        <v>#REF!</v>
      </c>
      <c r="CZ79" s="142" t="e">
        <f t="shared" si="11"/>
        <v>#REF!</v>
      </c>
      <c r="DA79" s="142" t="e">
        <f t="shared" si="12"/>
        <v>#REF!</v>
      </c>
      <c r="DB79" s="142" t="e">
        <f t="shared" si="13"/>
        <v>#REF!</v>
      </c>
      <c r="DC79" s="142" t="e">
        <f t="shared" si="14"/>
        <v>#REF!</v>
      </c>
      <c r="DD79" s="142" t="e">
        <f t="shared" si="15"/>
        <v>#REF!</v>
      </c>
      <c r="DE79" s="142" t="e">
        <f t="shared" si="16"/>
        <v>#REF!</v>
      </c>
      <c r="DF79" s="142" t="e">
        <f t="shared" si="17"/>
        <v>#REF!</v>
      </c>
      <c r="DG79" s="142" t="e">
        <f t="shared" si="18"/>
        <v>#REF!</v>
      </c>
      <c r="DH79" s="142" t="e">
        <f t="shared" si="19"/>
        <v>#REF!</v>
      </c>
      <c r="DI79" s="142" t="e">
        <f t="shared" si="20"/>
        <v>#REF!</v>
      </c>
      <c r="DJ79" s="142" t="e">
        <f t="shared" si="21"/>
        <v>#REF!</v>
      </c>
      <c r="DK79" s="142" t="e">
        <f t="shared" si="22"/>
        <v>#REF!</v>
      </c>
      <c r="DL79" s="142" t="e">
        <f t="shared" si="23"/>
        <v>#REF!</v>
      </c>
      <c r="DM79" s="142" t="e">
        <f t="shared" si="24"/>
        <v>#REF!</v>
      </c>
      <c r="DN79" s="142" t="e">
        <f t="shared" si="25"/>
        <v>#REF!</v>
      </c>
      <c r="DO79" s="142" t="e">
        <f t="shared" si="26"/>
        <v>#REF!</v>
      </c>
      <c r="DP79" s="142" t="e">
        <f t="shared" si="27"/>
        <v>#REF!</v>
      </c>
      <c r="DQ79" s="142" t="e">
        <f t="shared" si="28"/>
        <v>#REF!</v>
      </c>
      <c r="DR79" s="142" t="e">
        <f t="shared" si="29"/>
        <v>#REF!</v>
      </c>
      <c r="DS79" s="142" t="e">
        <f t="shared" si="30"/>
        <v>#REF!</v>
      </c>
      <c r="DT79" s="142" t="e">
        <f t="shared" si="31"/>
        <v>#REF!</v>
      </c>
      <c r="DU79" s="142" t="e">
        <f t="shared" si="32"/>
        <v>#REF!</v>
      </c>
      <c r="DV79" s="142" t="e">
        <f t="shared" si="33"/>
        <v>#REF!</v>
      </c>
      <c r="DW79" s="142" t="e">
        <f t="shared" si="34"/>
        <v>#REF!</v>
      </c>
      <c r="DX79" s="142" t="e">
        <f t="shared" si="35"/>
        <v>#REF!</v>
      </c>
      <c r="DY79" s="142" t="e">
        <f t="shared" si="36"/>
        <v>#REF!</v>
      </c>
      <c r="DZ79" s="142" t="e">
        <f t="shared" si="37"/>
        <v>#REF!</v>
      </c>
      <c r="EA79" s="142" t="e">
        <f t="shared" si="38"/>
        <v>#REF!</v>
      </c>
      <c r="EB79" s="142" t="e">
        <f t="shared" si="39"/>
        <v>#REF!</v>
      </c>
      <c r="EC79" s="142" t="e">
        <f t="shared" si="40"/>
        <v>#REF!</v>
      </c>
      <c r="ED79" s="142" t="e">
        <f t="shared" si="41"/>
        <v>#REF!</v>
      </c>
      <c r="EE79" s="142" t="e">
        <f t="shared" si="42"/>
        <v>#REF!</v>
      </c>
      <c r="EF79" s="142" t="e">
        <f t="shared" si="43"/>
        <v>#REF!</v>
      </c>
      <c r="EG79" s="142" t="e">
        <f t="shared" si="44"/>
        <v>#REF!</v>
      </c>
      <c r="EH79" s="142" t="e">
        <f t="shared" si="45"/>
        <v>#REF!</v>
      </c>
      <c r="EI79" s="142" t="e">
        <f t="shared" si="46"/>
        <v>#REF!</v>
      </c>
      <c r="EJ79" s="142" t="e">
        <f t="shared" si="47"/>
        <v>#REF!</v>
      </c>
      <c r="EK79" s="142" t="e">
        <f t="shared" si="48"/>
        <v>#REF!</v>
      </c>
      <c r="EL79" s="142" t="e">
        <f t="shared" si="49"/>
        <v>#REF!</v>
      </c>
      <c r="EM79" s="142" t="e">
        <f t="shared" si="50"/>
        <v>#REF!</v>
      </c>
      <c r="EN79" s="142" t="e">
        <f t="shared" si="51"/>
        <v>#REF!</v>
      </c>
      <c r="EO79" s="142" t="e">
        <f t="shared" si="52"/>
        <v>#REF!</v>
      </c>
      <c r="EP79" s="142" t="e">
        <f t="shared" si="53"/>
        <v>#REF!</v>
      </c>
      <c r="EQ79" s="142" t="e">
        <f t="shared" si="54"/>
        <v>#REF!</v>
      </c>
      <c r="ER79" s="142" t="e">
        <f t="shared" si="55"/>
        <v>#REF!</v>
      </c>
      <c r="ES79" s="142" t="e">
        <f t="shared" si="56"/>
        <v>#REF!</v>
      </c>
      <c r="ET79" s="142" t="e">
        <f t="shared" si="57"/>
        <v>#REF!</v>
      </c>
      <c r="EU79" s="142" t="e">
        <f t="shared" si="58"/>
        <v>#REF!</v>
      </c>
      <c r="EV79" s="142" t="e">
        <f t="shared" si="59"/>
        <v>#REF!</v>
      </c>
    </row>
    <row r="80" spans="1:152" s="16" customFormat="1" ht="25.5" x14ac:dyDescent="0.2">
      <c r="A80" s="369">
        <v>69</v>
      </c>
      <c r="B80" s="369">
        <v>35102</v>
      </c>
      <c r="C80" s="370" t="s">
        <v>179</v>
      </c>
      <c r="D80" s="371"/>
      <c r="E80" s="371"/>
      <c r="F80" s="371" t="s">
        <v>85</v>
      </c>
      <c r="G80" s="372"/>
      <c r="H80" s="371"/>
      <c r="I80" s="372"/>
      <c r="J80" s="373"/>
      <c r="K80" s="373"/>
      <c r="L80" s="373">
        <f>VLOOKUP(B80,'4 GO-NUM'!$W$13:$AC$77,5,FALSE)+VLOOKUP(B80,'4.1 GO-ESP'!$W$13:$AC$77,5,FALSE)</f>
        <v>0</v>
      </c>
      <c r="M80" s="373"/>
      <c r="N80" s="374">
        <f t="shared" si="67"/>
        <v>0</v>
      </c>
      <c r="O80" s="56"/>
      <c r="P80" s="8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6"/>
      <c r="BO80" s="6"/>
      <c r="BP80" s="6"/>
      <c r="BQ80" s="6"/>
      <c r="BR80" s="6"/>
      <c r="BS80" s="6"/>
      <c r="BT80" s="6"/>
      <c r="BU80" s="6"/>
      <c r="BV80" s="6"/>
      <c r="BW80" s="6"/>
      <c r="CB80" s="15"/>
      <c r="CC80" s="15"/>
      <c r="CD80" s="15"/>
      <c r="CE80" s="2"/>
      <c r="CF80" s="14"/>
      <c r="CO80" s="142">
        <f t="shared" si="64"/>
        <v>0</v>
      </c>
      <c r="CP80" s="142">
        <f t="shared" si="65"/>
        <v>0</v>
      </c>
      <c r="CQ80" s="142" t="e">
        <f>#REF!+CP80</f>
        <v>#REF!</v>
      </c>
      <c r="CR80" s="142" t="e">
        <f>#REF!+CQ80</f>
        <v>#REF!</v>
      </c>
      <c r="CS80" s="142" t="e">
        <f>#REF!+CR80</f>
        <v>#REF!</v>
      </c>
      <c r="CT80" s="142" t="e">
        <f>#REF!+CS80</f>
        <v>#REF!</v>
      </c>
      <c r="CU80" s="142" t="e">
        <f>#REF!+CT80</f>
        <v>#REF!</v>
      </c>
      <c r="CV80" s="142" t="e">
        <f>#REF!+CU80</f>
        <v>#REF!</v>
      </c>
      <c r="CW80" s="142" t="e">
        <f t="shared" si="8"/>
        <v>#REF!</v>
      </c>
      <c r="CX80" s="142" t="e">
        <f t="shared" si="9"/>
        <v>#REF!</v>
      </c>
      <c r="CY80" s="142" t="e">
        <f t="shared" si="66"/>
        <v>#REF!</v>
      </c>
      <c r="CZ80" s="142" t="e">
        <f t="shared" si="11"/>
        <v>#REF!</v>
      </c>
      <c r="DA80" s="142" t="e">
        <f t="shared" si="12"/>
        <v>#REF!</v>
      </c>
      <c r="DB80" s="142" t="e">
        <f t="shared" si="13"/>
        <v>#REF!</v>
      </c>
      <c r="DC80" s="142" t="e">
        <f t="shared" si="14"/>
        <v>#REF!</v>
      </c>
      <c r="DD80" s="142" t="e">
        <f t="shared" si="15"/>
        <v>#REF!</v>
      </c>
      <c r="DE80" s="142" t="e">
        <f t="shared" si="16"/>
        <v>#REF!</v>
      </c>
      <c r="DF80" s="142" t="e">
        <f t="shared" si="17"/>
        <v>#REF!</v>
      </c>
      <c r="DG80" s="142" t="e">
        <f t="shared" si="18"/>
        <v>#REF!</v>
      </c>
      <c r="DH80" s="142" t="e">
        <f t="shared" si="19"/>
        <v>#REF!</v>
      </c>
      <c r="DI80" s="142" t="e">
        <f t="shared" si="20"/>
        <v>#REF!</v>
      </c>
      <c r="DJ80" s="142" t="e">
        <f t="shared" si="21"/>
        <v>#REF!</v>
      </c>
      <c r="DK80" s="142" t="e">
        <f t="shared" si="22"/>
        <v>#REF!</v>
      </c>
      <c r="DL80" s="142" t="e">
        <f t="shared" si="23"/>
        <v>#REF!</v>
      </c>
      <c r="DM80" s="142" t="e">
        <f t="shared" si="24"/>
        <v>#REF!</v>
      </c>
      <c r="DN80" s="142" t="e">
        <f t="shared" si="25"/>
        <v>#REF!</v>
      </c>
      <c r="DO80" s="142" t="e">
        <f t="shared" si="26"/>
        <v>#REF!</v>
      </c>
      <c r="DP80" s="142" t="e">
        <f t="shared" si="27"/>
        <v>#REF!</v>
      </c>
      <c r="DQ80" s="142" t="e">
        <f t="shared" si="28"/>
        <v>#REF!</v>
      </c>
      <c r="DR80" s="142" t="e">
        <f t="shared" si="29"/>
        <v>#REF!</v>
      </c>
      <c r="DS80" s="142" t="e">
        <f t="shared" si="30"/>
        <v>#REF!</v>
      </c>
      <c r="DT80" s="142" t="e">
        <f t="shared" si="31"/>
        <v>#REF!</v>
      </c>
      <c r="DU80" s="142" t="e">
        <f t="shared" si="32"/>
        <v>#REF!</v>
      </c>
      <c r="DV80" s="142" t="e">
        <f t="shared" si="33"/>
        <v>#REF!</v>
      </c>
      <c r="DW80" s="142" t="e">
        <f t="shared" si="34"/>
        <v>#REF!</v>
      </c>
      <c r="DX80" s="142" t="e">
        <f t="shared" si="35"/>
        <v>#REF!</v>
      </c>
      <c r="DY80" s="142" t="e">
        <f t="shared" si="36"/>
        <v>#REF!</v>
      </c>
      <c r="DZ80" s="142" t="e">
        <f t="shared" si="37"/>
        <v>#REF!</v>
      </c>
      <c r="EA80" s="142" t="e">
        <f t="shared" si="38"/>
        <v>#REF!</v>
      </c>
      <c r="EB80" s="142" t="e">
        <f t="shared" si="39"/>
        <v>#REF!</v>
      </c>
      <c r="EC80" s="142" t="e">
        <f t="shared" si="40"/>
        <v>#REF!</v>
      </c>
      <c r="ED80" s="142" t="e">
        <f t="shared" si="41"/>
        <v>#REF!</v>
      </c>
      <c r="EE80" s="142" t="e">
        <f t="shared" si="42"/>
        <v>#REF!</v>
      </c>
      <c r="EF80" s="142" t="e">
        <f t="shared" si="43"/>
        <v>#REF!</v>
      </c>
      <c r="EG80" s="142" t="e">
        <f t="shared" si="44"/>
        <v>#REF!</v>
      </c>
      <c r="EH80" s="142" t="e">
        <f t="shared" si="45"/>
        <v>#REF!</v>
      </c>
      <c r="EI80" s="142" t="e">
        <f t="shared" si="46"/>
        <v>#REF!</v>
      </c>
      <c r="EJ80" s="142" t="e">
        <f t="shared" si="47"/>
        <v>#REF!</v>
      </c>
      <c r="EK80" s="142" t="e">
        <f t="shared" si="48"/>
        <v>#REF!</v>
      </c>
      <c r="EL80" s="142" t="e">
        <f t="shared" si="49"/>
        <v>#REF!</v>
      </c>
      <c r="EM80" s="142" t="e">
        <f t="shared" si="50"/>
        <v>#REF!</v>
      </c>
      <c r="EN80" s="142" t="e">
        <f t="shared" si="51"/>
        <v>#REF!</v>
      </c>
      <c r="EO80" s="142" t="e">
        <f t="shared" si="52"/>
        <v>#REF!</v>
      </c>
      <c r="EP80" s="142" t="e">
        <f t="shared" si="53"/>
        <v>#REF!</v>
      </c>
      <c r="EQ80" s="142" t="e">
        <f t="shared" si="54"/>
        <v>#REF!</v>
      </c>
      <c r="ER80" s="142" t="e">
        <f t="shared" si="55"/>
        <v>#REF!</v>
      </c>
      <c r="ES80" s="142" t="e">
        <f t="shared" si="56"/>
        <v>#REF!</v>
      </c>
      <c r="ET80" s="142" t="e">
        <f t="shared" si="57"/>
        <v>#REF!</v>
      </c>
      <c r="EU80" s="142" t="e">
        <f t="shared" si="58"/>
        <v>#REF!</v>
      </c>
      <c r="EV80" s="142" t="e">
        <f t="shared" si="59"/>
        <v>#REF!</v>
      </c>
    </row>
    <row r="81" spans="1:152" s="16" customFormat="1" ht="25.5" x14ac:dyDescent="0.2">
      <c r="A81" s="444">
        <v>70</v>
      </c>
      <c r="B81" s="444">
        <v>35201</v>
      </c>
      <c r="C81" s="449" t="s">
        <v>63</v>
      </c>
      <c r="D81" s="446"/>
      <c r="E81" s="446"/>
      <c r="F81" s="446" t="s">
        <v>85</v>
      </c>
      <c r="G81" s="443"/>
      <c r="H81" s="446"/>
      <c r="I81" s="443"/>
      <c r="J81" s="447"/>
      <c r="K81" s="447"/>
      <c r="L81" s="447">
        <f>VLOOKUP(B81,'4 GO-NUM'!$W$13:$AC$77,5,FALSE)+VLOOKUP(B81,'4.1 GO-ESP'!$W$13:$AC$77,5,FALSE)</f>
        <v>0</v>
      </c>
      <c r="M81" s="447"/>
      <c r="N81" s="448">
        <f t="shared" si="67"/>
        <v>0</v>
      </c>
      <c r="O81" s="56"/>
      <c r="P81" s="8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6"/>
      <c r="BO81" s="6"/>
      <c r="BP81" s="6"/>
      <c r="BQ81" s="6"/>
      <c r="BR81" s="6"/>
      <c r="BS81" s="6"/>
      <c r="BT81" s="6"/>
      <c r="BU81" s="6"/>
      <c r="BV81" s="6"/>
      <c r="BW81" s="6"/>
      <c r="CB81" s="15"/>
      <c r="CC81" s="15"/>
      <c r="CD81" s="15"/>
      <c r="CE81" s="2"/>
      <c r="CF81" s="14"/>
      <c r="CH81" s="143"/>
      <c r="CI81" s="143"/>
      <c r="CJ81" s="143"/>
      <c r="CK81" s="143"/>
      <c r="CL81" s="143"/>
      <c r="CM81" s="143"/>
      <c r="CN81" s="143"/>
      <c r="CO81" s="142">
        <f t="shared" si="64"/>
        <v>0</v>
      </c>
      <c r="CP81" s="142">
        <f t="shared" si="65"/>
        <v>0</v>
      </c>
      <c r="CQ81" s="142" t="e">
        <f>#REF!+CP81</f>
        <v>#REF!</v>
      </c>
      <c r="CR81" s="142" t="e">
        <f>#REF!+CQ81</f>
        <v>#REF!</v>
      </c>
      <c r="CS81" s="142" t="e">
        <f>#REF!+CR81</f>
        <v>#REF!</v>
      </c>
      <c r="CT81" s="142" t="e">
        <f>#REF!+CS81</f>
        <v>#REF!</v>
      </c>
      <c r="CU81" s="142" t="e">
        <f>#REF!+CT81</f>
        <v>#REF!</v>
      </c>
      <c r="CV81" s="142" t="e">
        <f>#REF!+CU81</f>
        <v>#REF!</v>
      </c>
      <c r="CW81" s="142" t="e">
        <f t="shared" si="8"/>
        <v>#REF!</v>
      </c>
      <c r="CX81" s="142" t="e">
        <f t="shared" si="9"/>
        <v>#REF!</v>
      </c>
      <c r="CY81" s="142" t="e">
        <f t="shared" si="66"/>
        <v>#REF!</v>
      </c>
      <c r="CZ81" s="142" t="e">
        <f t="shared" si="11"/>
        <v>#REF!</v>
      </c>
      <c r="DA81" s="142" t="e">
        <f t="shared" si="12"/>
        <v>#REF!</v>
      </c>
      <c r="DB81" s="142" t="e">
        <f t="shared" si="13"/>
        <v>#REF!</v>
      </c>
      <c r="DC81" s="142" t="e">
        <f t="shared" si="14"/>
        <v>#REF!</v>
      </c>
      <c r="DD81" s="142" t="e">
        <f t="shared" si="15"/>
        <v>#REF!</v>
      </c>
      <c r="DE81" s="142" t="e">
        <f t="shared" si="16"/>
        <v>#REF!</v>
      </c>
      <c r="DF81" s="142" t="e">
        <f t="shared" si="17"/>
        <v>#REF!</v>
      </c>
      <c r="DG81" s="142" t="e">
        <f t="shared" si="18"/>
        <v>#REF!</v>
      </c>
      <c r="DH81" s="142" t="e">
        <f t="shared" si="19"/>
        <v>#REF!</v>
      </c>
      <c r="DI81" s="142" t="e">
        <f t="shared" si="20"/>
        <v>#REF!</v>
      </c>
      <c r="DJ81" s="142" t="e">
        <f t="shared" si="21"/>
        <v>#REF!</v>
      </c>
      <c r="DK81" s="142" t="e">
        <f t="shared" si="22"/>
        <v>#REF!</v>
      </c>
      <c r="DL81" s="142" t="e">
        <f t="shared" si="23"/>
        <v>#REF!</v>
      </c>
      <c r="DM81" s="142" t="e">
        <f t="shared" si="24"/>
        <v>#REF!</v>
      </c>
      <c r="DN81" s="142" t="e">
        <f t="shared" si="25"/>
        <v>#REF!</v>
      </c>
      <c r="DO81" s="142" t="e">
        <f t="shared" si="26"/>
        <v>#REF!</v>
      </c>
      <c r="DP81" s="142" t="e">
        <f t="shared" si="27"/>
        <v>#REF!</v>
      </c>
      <c r="DQ81" s="142" t="e">
        <f t="shared" si="28"/>
        <v>#REF!</v>
      </c>
      <c r="DR81" s="142" t="e">
        <f t="shared" si="29"/>
        <v>#REF!</v>
      </c>
      <c r="DS81" s="142" t="e">
        <f t="shared" si="30"/>
        <v>#REF!</v>
      </c>
      <c r="DT81" s="142" t="e">
        <f t="shared" si="31"/>
        <v>#REF!</v>
      </c>
      <c r="DU81" s="142" t="e">
        <f t="shared" si="32"/>
        <v>#REF!</v>
      </c>
      <c r="DV81" s="142" t="e">
        <f t="shared" si="33"/>
        <v>#REF!</v>
      </c>
      <c r="DW81" s="142" t="e">
        <f t="shared" si="34"/>
        <v>#REF!</v>
      </c>
      <c r="DX81" s="142" t="e">
        <f t="shared" si="35"/>
        <v>#REF!</v>
      </c>
      <c r="DY81" s="142" t="e">
        <f t="shared" si="36"/>
        <v>#REF!</v>
      </c>
      <c r="DZ81" s="142" t="e">
        <f t="shared" si="37"/>
        <v>#REF!</v>
      </c>
      <c r="EA81" s="142" t="e">
        <f t="shared" si="38"/>
        <v>#REF!</v>
      </c>
      <c r="EB81" s="142" t="e">
        <f t="shared" si="39"/>
        <v>#REF!</v>
      </c>
      <c r="EC81" s="142" t="e">
        <f t="shared" si="40"/>
        <v>#REF!</v>
      </c>
      <c r="ED81" s="142" t="e">
        <f t="shared" si="41"/>
        <v>#REF!</v>
      </c>
      <c r="EE81" s="142" t="e">
        <f t="shared" si="42"/>
        <v>#REF!</v>
      </c>
      <c r="EF81" s="142" t="e">
        <f t="shared" si="43"/>
        <v>#REF!</v>
      </c>
      <c r="EG81" s="142" t="e">
        <f t="shared" si="44"/>
        <v>#REF!</v>
      </c>
      <c r="EH81" s="142" t="e">
        <f t="shared" si="45"/>
        <v>#REF!</v>
      </c>
      <c r="EI81" s="142" t="e">
        <f t="shared" si="46"/>
        <v>#REF!</v>
      </c>
      <c r="EJ81" s="142" t="e">
        <f t="shared" si="47"/>
        <v>#REF!</v>
      </c>
      <c r="EK81" s="142" t="e">
        <f t="shared" si="48"/>
        <v>#REF!</v>
      </c>
      <c r="EL81" s="142" t="e">
        <f t="shared" si="49"/>
        <v>#REF!</v>
      </c>
      <c r="EM81" s="142" t="e">
        <f t="shared" si="50"/>
        <v>#REF!</v>
      </c>
      <c r="EN81" s="142" t="e">
        <f t="shared" si="51"/>
        <v>#REF!</v>
      </c>
      <c r="EO81" s="142" t="e">
        <f t="shared" si="52"/>
        <v>#REF!</v>
      </c>
      <c r="EP81" s="142" t="e">
        <f t="shared" si="53"/>
        <v>#REF!</v>
      </c>
      <c r="EQ81" s="142" t="e">
        <f t="shared" si="54"/>
        <v>#REF!</v>
      </c>
      <c r="ER81" s="142" t="e">
        <f t="shared" si="55"/>
        <v>#REF!</v>
      </c>
      <c r="ES81" s="142" t="e">
        <f t="shared" si="56"/>
        <v>#REF!</v>
      </c>
      <c r="ET81" s="142" t="e">
        <f t="shared" si="57"/>
        <v>#REF!</v>
      </c>
      <c r="EU81" s="142" t="e">
        <f t="shared" si="58"/>
        <v>#REF!</v>
      </c>
      <c r="EV81" s="142" t="e">
        <f t="shared" si="59"/>
        <v>#REF!</v>
      </c>
    </row>
    <row r="82" spans="1:152" s="16" customFormat="1" ht="25.5" x14ac:dyDescent="0.2">
      <c r="A82" s="369">
        <v>71</v>
      </c>
      <c r="B82" s="369">
        <v>35301</v>
      </c>
      <c r="C82" s="370" t="s">
        <v>24</v>
      </c>
      <c r="D82" s="371"/>
      <c r="E82" s="371"/>
      <c r="F82" s="371" t="s">
        <v>85</v>
      </c>
      <c r="G82" s="372" t="s">
        <v>217</v>
      </c>
      <c r="H82" s="371"/>
      <c r="I82" s="372"/>
      <c r="J82" s="373"/>
      <c r="K82" s="373"/>
      <c r="L82" s="373">
        <f>VLOOKUP(B82,'4 GO-NUM'!$W$13:$AC$77,5,FALSE)+VLOOKUP(B82,'4.1 GO-ESP'!$W$13:$AC$77,5,FALSE)</f>
        <v>0</v>
      </c>
      <c r="M82" s="373"/>
      <c r="N82" s="374">
        <f t="shared" si="67"/>
        <v>0</v>
      </c>
      <c r="O82" s="56"/>
      <c r="P82" s="8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6"/>
      <c r="BO82" s="6"/>
      <c r="BP82" s="6"/>
      <c r="BQ82" s="6"/>
      <c r="BR82" s="6"/>
      <c r="BS82" s="6"/>
      <c r="BT82" s="6"/>
      <c r="BU82" s="6"/>
      <c r="BV82" s="6"/>
      <c r="BW82" s="6"/>
      <c r="CB82" s="15"/>
      <c r="CC82" s="15"/>
      <c r="CD82" s="15"/>
      <c r="CE82" s="2"/>
      <c r="CF82" s="14"/>
      <c r="CO82" s="142">
        <f t="shared" si="64"/>
        <v>0</v>
      </c>
      <c r="CP82" s="142">
        <f t="shared" si="65"/>
        <v>0</v>
      </c>
      <c r="CQ82" s="142" t="e">
        <f>#REF!+CP82</f>
        <v>#REF!</v>
      </c>
      <c r="CR82" s="142" t="e">
        <f>#REF!+CQ82</f>
        <v>#REF!</v>
      </c>
      <c r="CS82" s="142" t="e">
        <f>#REF!+CR82</f>
        <v>#REF!</v>
      </c>
      <c r="CT82" s="142" t="e">
        <f>#REF!+CS82</f>
        <v>#REF!</v>
      </c>
      <c r="CU82" s="142" t="e">
        <f>#REF!+CT82</f>
        <v>#REF!</v>
      </c>
      <c r="CV82" s="142" t="e">
        <f>#REF!+CU82</f>
        <v>#REF!</v>
      </c>
      <c r="CW82" s="142" t="e">
        <f t="shared" si="8"/>
        <v>#REF!</v>
      </c>
      <c r="CX82" s="142" t="e">
        <f t="shared" si="9"/>
        <v>#REF!</v>
      </c>
      <c r="CY82" s="142" t="e">
        <f t="shared" si="66"/>
        <v>#REF!</v>
      </c>
      <c r="CZ82" s="142" t="e">
        <f t="shared" si="11"/>
        <v>#REF!</v>
      </c>
      <c r="DA82" s="142" t="e">
        <f t="shared" si="12"/>
        <v>#REF!</v>
      </c>
      <c r="DB82" s="142" t="e">
        <f t="shared" si="13"/>
        <v>#REF!</v>
      </c>
      <c r="DC82" s="142" t="e">
        <f t="shared" si="14"/>
        <v>#REF!</v>
      </c>
      <c r="DD82" s="142" t="e">
        <f t="shared" si="15"/>
        <v>#REF!</v>
      </c>
      <c r="DE82" s="142" t="e">
        <f t="shared" si="16"/>
        <v>#REF!</v>
      </c>
      <c r="DF82" s="142" t="e">
        <f t="shared" si="17"/>
        <v>#REF!</v>
      </c>
      <c r="DG82" s="142" t="e">
        <f t="shared" si="18"/>
        <v>#REF!</v>
      </c>
      <c r="DH82" s="142" t="e">
        <f t="shared" si="19"/>
        <v>#REF!</v>
      </c>
      <c r="DI82" s="142" t="e">
        <f t="shared" si="20"/>
        <v>#REF!</v>
      </c>
      <c r="DJ82" s="142" t="e">
        <f t="shared" si="21"/>
        <v>#REF!</v>
      </c>
      <c r="DK82" s="142" t="e">
        <f t="shared" si="22"/>
        <v>#REF!</v>
      </c>
      <c r="DL82" s="142" t="e">
        <f t="shared" si="23"/>
        <v>#REF!</v>
      </c>
      <c r="DM82" s="142" t="e">
        <f t="shared" si="24"/>
        <v>#REF!</v>
      </c>
      <c r="DN82" s="142" t="e">
        <f t="shared" si="25"/>
        <v>#REF!</v>
      </c>
      <c r="DO82" s="142" t="e">
        <f t="shared" si="26"/>
        <v>#REF!</v>
      </c>
      <c r="DP82" s="142" t="e">
        <f t="shared" si="27"/>
        <v>#REF!</v>
      </c>
      <c r="DQ82" s="142" t="e">
        <f t="shared" si="28"/>
        <v>#REF!</v>
      </c>
      <c r="DR82" s="142" t="e">
        <f t="shared" si="29"/>
        <v>#REF!</v>
      </c>
      <c r="DS82" s="142" t="e">
        <f t="shared" si="30"/>
        <v>#REF!</v>
      </c>
      <c r="DT82" s="142" t="e">
        <f t="shared" si="31"/>
        <v>#REF!</v>
      </c>
      <c r="DU82" s="142" t="e">
        <f t="shared" si="32"/>
        <v>#REF!</v>
      </c>
      <c r="DV82" s="142" t="e">
        <f t="shared" si="33"/>
        <v>#REF!</v>
      </c>
      <c r="DW82" s="142" t="e">
        <f t="shared" si="34"/>
        <v>#REF!</v>
      </c>
      <c r="DX82" s="142" t="e">
        <f t="shared" si="35"/>
        <v>#REF!</v>
      </c>
      <c r="DY82" s="142" t="e">
        <f t="shared" si="36"/>
        <v>#REF!</v>
      </c>
      <c r="DZ82" s="142" t="e">
        <f t="shared" si="37"/>
        <v>#REF!</v>
      </c>
      <c r="EA82" s="142" t="e">
        <f t="shared" si="38"/>
        <v>#REF!</v>
      </c>
      <c r="EB82" s="142" t="e">
        <f t="shared" si="39"/>
        <v>#REF!</v>
      </c>
      <c r="EC82" s="142" t="e">
        <f t="shared" si="40"/>
        <v>#REF!</v>
      </c>
      <c r="ED82" s="142" t="e">
        <f t="shared" si="41"/>
        <v>#REF!</v>
      </c>
      <c r="EE82" s="142" t="e">
        <f t="shared" si="42"/>
        <v>#REF!</v>
      </c>
      <c r="EF82" s="142" t="e">
        <f t="shared" si="43"/>
        <v>#REF!</v>
      </c>
      <c r="EG82" s="142" t="e">
        <f t="shared" si="44"/>
        <v>#REF!</v>
      </c>
      <c r="EH82" s="142" t="e">
        <f t="shared" si="45"/>
        <v>#REF!</v>
      </c>
      <c r="EI82" s="142" t="e">
        <f t="shared" si="46"/>
        <v>#REF!</v>
      </c>
      <c r="EJ82" s="142" t="e">
        <f t="shared" si="47"/>
        <v>#REF!</v>
      </c>
      <c r="EK82" s="142" t="e">
        <f t="shared" si="48"/>
        <v>#REF!</v>
      </c>
      <c r="EL82" s="142" t="e">
        <f t="shared" si="49"/>
        <v>#REF!</v>
      </c>
      <c r="EM82" s="142" t="e">
        <f t="shared" si="50"/>
        <v>#REF!</v>
      </c>
      <c r="EN82" s="142" t="e">
        <f t="shared" si="51"/>
        <v>#REF!</v>
      </c>
      <c r="EO82" s="142" t="e">
        <f t="shared" si="52"/>
        <v>#REF!</v>
      </c>
      <c r="EP82" s="142" t="e">
        <f t="shared" si="53"/>
        <v>#REF!</v>
      </c>
      <c r="EQ82" s="142" t="e">
        <f t="shared" si="54"/>
        <v>#REF!</v>
      </c>
      <c r="ER82" s="142" t="e">
        <f t="shared" si="55"/>
        <v>#REF!</v>
      </c>
      <c r="ES82" s="142" t="e">
        <f t="shared" si="56"/>
        <v>#REF!</v>
      </c>
      <c r="ET82" s="142" t="e">
        <f t="shared" si="57"/>
        <v>#REF!</v>
      </c>
      <c r="EU82" s="142" t="e">
        <f t="shared" si="58"/>
        <v>#REF!</v>
      </c>
      <c r="EV82" s="142" t="e">
        <f t="shared" si="59"/>
        <v>#REF!</v>
      </c>
    </row>
    <row r="83" spans="1:152" s="16" customFormat="1" ht="25.5" x14ac:dyDescent="0.2">
      <c r="A83" s="444">
        <v>72</v>
      </c>
      <c r="B83" s="444">
        <v>35401</v>
      </c>
      <c r="C83" s="449" t="s">
        <v>36</v>
      </c>
      <c r="D83" s="446"/>
      <c r="E83" s="446"/>
      <c r="F83" s="446" t="s">
        <v>85</v>
      </c>
      <c r="G83" s="443" t="s">
        <v>217</v>
      </c>
      <c r="H83" s="446"/>
      <c r="I83" s="443"/>
      <c r="J83" s="447"/>
      <c r="K83" s="447"/>
      <c r="L83" s="447">
        <f>VLOOKUP(B83,'4 GO-NUM'!$W$13:$AC$77,5,FALSE)+VLOOKUP(B83,'4.1 GO-ESP'!$W$13:$AC$77,5,FALSE)</f>
        <v>53518263.75</v>
      </c>
      <c r="M83" s="447"/>
      <c r="N83" s="448">
        <f t="shared" si="67"/>
        <v>53518263.75</v>
      </c>
      <c r="O83" s="56"/>
      <c r="P83" s="8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6"/>
      <c r="BO83" s="6"/>
      <c r="BP83" s="6"/>
      <c r="BQ83" s="6"/>
      <c r="BR83" s="6"/>
      <c r="BS83" s="6"/>
      <c r="BT83" s="6"/>
      <c r="BU83" s="6"/>
      <c r="BV83" s="6"/>
      <c r="BW83" s="6"/>
      <c r="CB83" s="15"/>
      <c r="CC83" s="15"/>
      <c r="CD83" s="15"/>
      <c r="CE83" s="2"/>
      <c r="CF83" s="14"/>
      <c r="CH83" s="143"/>
      <c r="CI83" s="143"/>
      <c r="CJ83" s="143"/>
      <c r="CK83" s="143"/>
      <c r="CL83" s="143"/>
      <c r="CM83" s="143"/>
      <c r="CN83" s="143"/>
      <c r="CO83" s="142">
        <f t="shared" si="64"/>
        <v>53518263.75</v>
      </c>
      <c r="CP83" s="142">
        <f t="shared" si="65"/>
        <v>53518263.75</v>
      </c>
      <c r="CQ83" s="142" t="e">
        <f>#REF!+CP83</f>
        <v>#REF!</v>
      </c>
      <c r="CR83" s="142" t="e">
        <f>#REF!+CQ83</f>
        <v>#REF!</v>
      </c>
      <c r="CS83" s="142" t="e">
        <f>#REF!+CR83</f>
        <v>#REF!</v>
      </c>
      <c r="CT83" s="142" t="e">
        <f>#REF!+CS83</f>
        <v>#REF!</v>
      </c>
      <c r="CU83" s="142" t="e">
        <f>#REF!+CT83</f>
        <v>#REF!</v>
      </c>
      <c r="CV83" s="142" t="e">
        <f>#REF!+CU83</f>
        <v>#REF!</v>
      </c>
      <c r="CW83" s="142" t="e">
        <f t="shared" si="8"/>
        <v>#REF!</v>
      </c>
      <c r="CX83" s="142" t="e">
        <f t="shared" si="9"/>
        <v>#REF!</v>
      </c>
      <c r="CY83" s="142" t="e">
        <f t="shared" si="66"/>
        <v>#REF!</v>
      </c>
      <c r="CZ83" s="142" t="e">
        <f t="shared" si="11"/>
        <v>#REF!</v>
      </c>
      <c r="DA83" s="142" t="e">
        <f t="shared" si="12"/>
        <v>#REF!</v>
      </c>
      <c r="DB83" s="142" t="e">
        <f t="shared" si="13"/>
        <v>#REF!</v>
      </c>
      <c r="DC83" s="142" t="e">
        <f t="shared" si="14"/>
        <v>#REF!</v>
      </c>
      <c r="DD83" s="142" t="e">
        <f t="shared" si="15"/>
        <v>#REF!</v>
      </c>
      <c r="DE83" s="142" t="e">
        <f t="shared" si="16"/>
        <v>#REF!</v>
      </c>
      <c r="DF83" s="142" t="e">
        <f t="shared" si="17"/>
        <v>#REF!</v>
      </c>
      <c r="DG83" s="142" t="e">
        <f t="shared" si="18"/>
        <v>#REF!</v>
      </c>
      <c r="DH83" s="142" t="e">
        <f t="shared" si="19"/>
        <v>#REF!</v>
      </c>
      <c r="DI83" s="142" t="e">
        <f t="shared" si="20"/>
        <v>#REF!</v>
      </c>
      <c r="DJ83" s="142" t="e">
        <f t="shared" si="21"/>
        <v>#REF!</v>
      </c>
      <c r="DK83" s="142" t="e">
        <f t="shared" si="22"/>
        <v>#REF!</v>
      </c>
      <c r="DL83" s="142" t="e">
        <f t="shared" si="23"/>
        <v>#REF!</v>
      </c>
      <c r="DM83" s="142" t="e">
        <f t="shared" si="24"/>
        <v>#REF!</v>
      </c>
      <c r="DN83" s="142" t="e">
        <f t="shared" si="25"/>
        <v>#REF!</v>
      </c>
      <c r="DO83" s="142" t="e">
        <f t="shared" si="26"/>
        <v>#REF!</v>
      </c>
      <c r="DP83" s="142" t="e">
        <f t="shared" si="27"/>
        <v>#REF!</v>
      </c>
      <c r="DQ83" s="142" t="e">
        <f t="shared" si="28"/>
        <v>#REF!</v>
      </c>
      <c r="DR83" s="142" t="e">
        <f t="shared" si="29"/>
        <v>#REF!</v>
      </c>
      <c r="DS83" s="142" t="e">
        <f t="shared" si="30"/>
        <v>#REF!</v>
      </c>
      <c r="DT83" s="142" t="e">
        <f t="shared" si="31"/>
        <v>#REF!</v>
      </c>
      <c r="DU83" s="142" t="e">
        <f t="shared" si="32"/>
        <v>#REF!</v>
      </c>
      <c r="DV83" s="142" t="e">
        <f t="shared" si="33"/>
        <v>#REF!</v>
      </c>
      <c r="DW83" s="142" t="e">
        <f t="shared" si="34"/>
        <v>#REF!</v>
      </c>
      <c r="DX83" s="142" t="e">
        <f t="shared" si="35"/>
        <v>#REF!</v>
      </c>
      <c r="DY83" s="142" t="e">
        <f t="shared" si="36"/>
        <v>#REF!</v>
      </c>
      <c r="DZ83" s="142" t="e">
        <f t="shared" si="37"/>
        <v>#REF!</v>
      </c>
      <c r="EA83" s="142" t="e">
        <f t="shared" si="38"/>
        <v>#REF!</v>
      </c>
      <c r="EB83" s="142" t="e">
        <f t="shared" si="39"/>
        <v>#REF!</v>
      </c>
      <c r="EC83" s="142" t="e">
        <f t="shared" si="40"/>
        <v>#REF!</v>
      </c>
      <c r="ED83" s="142" t="e">
        <f t="shared" si="41"/>
        <v>#REF!</v>
      </c>
      <c r="EE83" s="142" t="e">
        <f t="shared" si="42"/>
        <v>#REF!</v>
      </c>
      <c r="EF83" s="142" t="e">
        <f t="shared" si="43"/>
        <v>#REF!</v>
      </c>
      <c r="EG83" s="142" t="e">
        <f t="shared" si="44"/>
        <v>#REF!</v>
      </c>
      <c r="EH83" s="142" t="e">
        <f t="shared" si="45"/>
        <v>#REF!</v>
      </c>
      <c r="EI83" s="142" t="e">
        <f t="shared" si="46"/>
        <v>#REF!</v>
      </c>
      <c r="EJ83" s="142" t="e">
        <f t="shared" si="47"/>
        <v>#REF!</v>
      </c>
      <c r="EK83" s="142" t="e">
        <f t="shared" si="48"/>
        <v>#REF!</v>
      </c>
      <c r="EL83" s="142" t="e">
        <f t="shared" si="49"/>
        <v>#REF!</v>
      </c>
      <c r="EM83" s="142" t="e">
        <f t="shared" si="50"/>
        <v>#REF!</v>
      </c>
      <c r="EN83" s="142" t="e">
        <f t="shared" si="51"/>
        <v>#REF!</v>
      </c>
      <c r="EO83" s="142" t="e">
        <f t="shared" si="52"/>
        <v>#REF!</v>
      </c>
      <c r="EP83" s="142" t="e">
        <f t="shared" si="53"/>
        <v>#REF!</v>
      </c>
      <c r="EQ83" s="142" t="e">
        <f t="shared" si="54"/>
        <v>#REF!</v>
      </c>
      <c r="ER83" s="142" t="e">
        <f t="shared" si="55"/>
        <v>#REF!</v>
      </c>
      <c r="ES83" s="142" t="e">
        <f t="shared" si="56"/>
        <v>#REF!</v>
      </c>
      <c r="ET83" s="142" t="e">
        <f t="shared" si="57"/>
        <v>#REF!</v>
      </c>
      <c r="EU83" s="142" t="e">
        <f t="shared" si="58"/>
        <v>#REF!</v>
      </c>
      <c r="EV83" s="142" t="e">
        <f t="shared" si="59"/>
        <v>#REF!</v>
      </c>
    </row>
    <row r="84" spans="1:152" s="16" customFormat="1" ht="38.25" x14ac:dyDescent="0.2">
      <c r="A84" s="369">
        <v>73</v>
      </c>
      <c r="B84" s="369">
        <v>35501</v>
      </c>
      <c r="C84" s="370" t="s">
        <v>37</v>
      </c>
      <c r="D84" s="371"/>
      <c r="E84" s="371"/>
      <c r="F84" s="371" t="s">
        <v>85</v>
      </c>
      <c r="G84" s="372" t="s">
        <v>217</v>
      </c>
      <c r="H84" s="371"/>
      <c r="I84" s="372"/>
      <c r="J84" s="373"/>
      <c r="K84" s="373"/>
      <c r="L84" s="373">
        <f>VLOOKUP(B84,'4 GO-NUM'!$W$13:$AC$77,5,FALSE)+VLOOKUP(B84,'4.1 GO-ESP'!$W$13:$AC$77,5,FALSE)</f>
        <v>0</v>
      </c>
      <c r="M84" s="373"/>
      <c r="N84" s="374">
        <f t="shared" si="67"/>
        <v>0</v>
      </c>
      <c r="O84" s="56"/>
      <c r="P84" s="8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6"/>
      <c r="BO84" s="6"/>
      <c r="BP84" s="6"/>
      <c r="BQ84" s="6"/>
      <c r="BR84" s="6"/>
      <c r="BS84" s="6"/>
      <c r="BT84" s="6"/>
      <c r="BU84" s="6"/>
      <c r="BV84" s="6"/>
      <c r="BW84" s="6"/>
      <c r="CB84" s="15"/>
      <c r="CC84" s="15"/>
      <c r="CD84" s="15"/>
      <c r="CE84" s="2"/>
      <c r="CF84" s="14"/>
      <c r="CO84" s="142">
        <f t="shared" si="64"/>
        <v>0</v>
      </c>
      <c r="CP84" s="142">
        <f t="shared" si="65"/>
        <v>0</v>
      </c>
      <c r="CQ84" s="142" t="e">
        <f>#REF!+CP84</f>
        <v>#REF!</v>
      </c>
      <c r="CR84" s="142" t="e">
        <f>#REF!+CQ84</f>
        <v>#REF!</v>
      </c>
      <c r="CS84" s="142" t="e">
        <f>#REF!+CR84</f>
        <v>#REF!</v>
      </c>
      <c r="CT84" s="142" t="e">
        <f>#REF!+CS84</f>
        <v>#REF!</v>
      </c>
      <c r="CU84" s="142" t="e">
        <f>#REF!+CT84</f>
        <v>#REF!</v>
      </c>
      <c r="CV84" s="142" t="e">
        <f>#REF!+CU84</f>
        <v>#REF!</v>
      </c>
      <c r="CW84" s="142" t="e">
        <f t="shared" si="8"/>
        <v>#REF!</v>
      </c>
      <c r="CX84" s="142" t="e">
        <f t="shared" si="9"/>
        <v>#REF!</v>
      </c>
      <c r="CY84" s="142" t="e">
        <f t="shared" si="66"/>
        <v>#REF!</v>
      </c>
      <c r="CZ84" s="142" t="e">
        <f t="shared" si="11"/>
        <v>#REF!</v>
      </c>
      <c r="DA84" s="142" t="e">
        <f t="shared" si="12"/>
        <v>#REF!</v>
      </c>
      <c r="DB84" s="142" t="e">
        <f t="shared" si="13"/>
        <v>#REF!</v>
      </c>
      <c r="DC84" s="142" t="e">
        <f t="shared" si="14"/>
        <v>#REF!</v>
      </c>
      <c r="DD84" s="142" t="e">
        <f t="shared" si="15"/>
        <v>#REF!</v>
      </c>
      <c r="DE84" s="142" t="e">
        <f t="shared" si="16"/>
        <v>#REF!</v>
      </c>
      <c r="DF84" s="142" t="e">
        <f t="shared" si="17"/>
        <v>#REF!</v>
      </c>
      <c r="DG84" s="142" t="e">
        <f t="shared" si="18"/>
        <v>#REF!</v>
      </c>
      <c r="DH84" s="142" t="e">
        <f t="shared" si="19"/>
        <v>#REF!</v>
      </c>
      <c r="DI84" s="142" t="e">
        <f t="shared" si="20"/>
        <v>#REF!</v>
      </c>
      <c r="DJ84" s="142" t="e">
        <f t="shared" si="21"/>
        <v>#REF!</v>
      </c>
      <c r="DK84" s="142" t="e">
        <f t="shared" si="22"/>
        <v>#REF!</v>
      </c>
      <c r="DL84" s="142" t="e">
        <f t="shared" si="23"/>
        <v>#REF!</v>
      </c>
      <c r="DM84" s="142" t="e">
        <f t="shared" si="24"/>
        <v>#REF!</v>
      </c>
      <c r="DN84" s="142" t="e">
        <f t="shared" si="25"/>
        <v>#REF!</v>
      </c>
      <c r="DO84" s="142" t="e">
        <f t="shared" si="26"/>
        <v>#REF!</v>
      </c>
      <c r="DP84" s="142" t="e">
        <f t="shared" si="27"/>
        <v>#REF!</v>
      </c>
      <c r="DQ84" s="142" t="e">
        <f t="shared" si="28"/>
        <v>#REF!</v>
      </c>
      <c r="DR84" s="142" t="e">
        <f t="shared" si="29"/>
        <v>#REF!</v>
      </c>
      <c r="DS84" s="142" t="e">
        <f t="shared" si="30"/>
        <v>#REF!</v>
      </c>
      <c r="DT84" s="142" t="e">
        <f t="shared" si="31"/>
        <v>#REF!</v>
      </c>
      <c r="DU84" s="142" t="e">
        <f t="shared" si="32"/>
        <v>#REF!</v>
      </c>
      <c r="DV84" s="142" t="e">
        <f t="shared" si="33"/>
        <v>#REF!</v>
      </c>
      <c r="DW84" s="142" t="e">
        <f t="shared" si="34"/>
        <v>#REF!</v>
      </c>
      <c r="DX84" s="142" t="e">
        <f t="shared" si="35"/>
        <v>#REF!</v>
      </c>
      <c r="DY84" s="142" t="e">
        <f t="shared" si="36"/>
        <v>#REF!</v>
      </c>
      <c r="DZ84" s="142" t="e">
        <f t="shared" si="37"/>
        <v>#REF!</v>
      </c>
      <c r="EA84" s="142" t="e">
        <f t="shared" si="38"/>
        <v>#REF!</v>
      </c>
      <c r="EB84" s="142" t="e">
        <f t="shared" si="39"/>
        <v>#REF!</v>
      </c>
      <c r="EC84" s="142" t="e">
        <f t="shared" si="40"/>
        <v>#REF!</v>
      </c>
      <c r="ED84" s="142" t="e">
        <f t="shared" si="41"/>
        <v>#REF!</v>
      </c>
      <c r="EE84" s="142" t="e">
        <f t="shared" si="42"/>
        <v>#REF!</v>
      </c>
      <c r="EF84" s="142" t="e">
        <f t="shared" si="43"/>
        <v>#REF!</v>
      </c>
      <c r="EG84" s="142" t="e">
        <f t="shared" si="44"/>
        <v>#REF!</v>
      </c>
      <c r="EH84" s="142" t="e">
        <f t="shared" si="45"/>
        <v>#REF!</v>
      </c>
      <c r="EI84" s="142" t="e">
        <f t="shared" si="46"/>
        <v>#REF!</v>
      </c>
      <c r="EJ84" s="142" t="e">
        <f t="shared" si="47"/>
        <v>#REF!</v>
      </c>
      <c r="EK84" s="142" t="e">
        <f t="shared" si="48"/>
        <v>#REF!</v>
      </c>
      <c r="EL84" s="142" t="e">
        <f t="shared" si="49"/>
        <v>#REF!</v>
      </c>
      <c r="EM84" s="142" t="e">
        <f t="shared" si="50"/>
        <v>#REF!</v>
      </c>
      <c r="EN84" s="142" t="e">
        <f t="shared" si="51"/>
        <v>#REF!</v>
      </c>
      <c r="EO84" s="142" t="e">
        <f t="shared" si="52"/>
        <v>#REF!</v>
      </c>
      <c r="EP84" s="142" t="e">
        <f t="shared" si="53"/>
        <v>#REF!</v>
      </c>
      <c r="EQ84" s="142" t="e">
        <f t="shared" si="54"/>
        <v>#REF!</v>
      </c>
      <c r="ER84" s="142" t="e">
        <f t="shared" si="55"/>
        <v>#REF!</v>
      </c>
      <c r="ES84" s="142" t="e">
        <f t="shared" si="56"/>
        <v>#REF!</v>
      </c>
      <c r="ET84" s="142" t="e">
        <f t="shared" si="57"/>
        <v>#REF!</v>
      </c>
      <c r="EU84" s="142" t="e">
        <f t="shared" si="58"/>
        <v>#REF!</v>
      </c>
      <c r="EV84" s="142" t="e">
        <f t="shared" si="59"/>
        <v>#REF!</v>
      </c>
    </row>
    <row r="85" spans="1:152" s="16" customFormat="1" ht="25.5" x14ac:dyDescent="0.2">
      <c r="A85" s="444">
        <v>74</v>
      </c>
      <c r="B85" s="444">
        <v>35701</v>
      </c>
      <c r="C85" s="449" t="s">
        <v>25</v>
      </c>
      <c r="D85" s="446"/>
      <c r="E85" s="446"/>
      <c r="F85" s="446" t="s">
        <v>85</v>
      </c>
      <c r="G85" s="443"/>
      <c r="H85" s="446"/>
      <c r="I85" s="443"/>
      <c r="J85" s="447"/>
      <c r="K85" s="447"/>
      <c r="L85" s="447">
        <f>VLOOKUP(B85,'4 GO-NUM'!$W$13:$AC$77,5,FALSE)+VLOOKUP(B85,'4.1 GO-ESP'!$W$13:$AC$77,5,FALSE)</f>
        <v>0</v>
      </c>
      <c r="M85" s="447"/>
      <c r="N85" s="448">
        <f t="shared" si="67"/>
        <v>0</v>
      </c>
      <c r="O85" s="56"/>
      <c r="P85" s="8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6"/>
      <c r="BO85" s="6"/>
      <c r="BP85" s="6"/>
      <c r="BQ85" s="6"/>
      <c r="BR85" s="6"/>
      <c r="BS85" s="6"/>
      <c r="BT85" s="6"/>
      <c r="BU85" s="6"/>
      <c r="BV85" s="6"/>
      <c r="BW85" s="6"/>
      <c r="CB85" s="15"/>
      <c r="CC85" s="15"/>
      <c r="CD85" s="15"/>
      <c r="CE85" s="2"/>
      <c r="CF85" s="14"/>
      <c r="CH85" s="143"/>
      <c r="CI85" s="143"/>
      <c r="CJ85" s="143"/>
      <c r="CK85" s="143"/>
      <c r="CL85" s="143"/>
      <c r="CM85" s="143"/>
      <c r="CN85" s="143"/>
      <c r="CO85" s="142">
        <f t="shared" si="64"/>
        <v>0</v>
      </c>
      <c r="CP85" s="142">
        <f t="shared" si="65"/>
        <v>0</v>
      </c>
      <c r="CQ85" s="142" t="e">
        <f>#REF!+CP85</f>
        <v>#REF!</v>
      </c>
      <c r="CR85" s="142" t="e">
        <f>#REF!+CQ85</f>
        <v>#REF!</v>
      </c>
      <c r="CS85" s="142" t="e">
        <f>#REF!+CR85</f>
        <v>#REF!</v>
      </c>
      <c r="CT85" s="142" t="e">
        <f>#REF!+CS85</f>
        <v>#REF!</v>
      </c>
      <c r="CU85" s="142" t="e">
        <f>#REF!+CT85</f>
        <v>#REF!</v>
      </c>
      <c r="CV85" s="142" t="e">
        <f>#REF!+CU85</f>
        <v>#REF!</v>
      </c>
      <c r="CW85" s="142" t="e">
        <f t="shared" si="8"/>
        <v>#REF!</v>
      </c>
      <c r="CX85" s="142" t="e">
        <f t="shared" si="9"/>
        <v>#REF!</v>
      </c>
      <c r="CY85" s="142" t="e">
        <f t="shared" si="66"/>
        <v>#REF!</v>
      </c>
      <c r="CZ85" s="142" t="e">
        <f t="shared" si="11"/>
        <v>#REF!</v>
      </c>
      <c r="DA85" s="142" t="e">
        <f t="shared" si="12"/>
        <v>#REF!</v>
      </c>
      <c r="DB85" s="142" t="e">
        <f t="shared" si="13"/>
        <v>#REF!</v>
      </c>
      <c r="DC85" s="142" t="e">
        <f t="shared" si="14"/>
        <v>#REF!</v>
      </c>
      <c r="DD85" s="142" t="e">
        <f t="shared" si="15"/>
        <v>#REF!</v>
      </c>
      <c r="DE85" s="142" t="e">
        <f t="shared" si="16"/>
        <v>#REF!</v>
      </c>
      <c r="DF85" s="142" t="e">
        <f t="shared" si="17"/>
        <v>#REF!</v>
      </c>
      <c r="DG85" s="142" t="e">
        <f t="shared" si="18"/>
        <v>#REF!</v>
      </c>
      <c r="DH85" s="142" t="e">
        <f t="shared" si="19"/>
        <v>#REF!</v>
      </c>
      <c r="DI85" s="142" t="e">
        <f t="shared" si="20"/>
        <v>#REF!</v>
      </c>
      <c r="DJ85" s="142" t="e">
        <f t="shared" si="21"/>
        <v>#REF!</v>
      </c>
      <c r="DK85" s="142" t="e">
        <f t="shared" si="22"/>
        <v>#REF!</v>
      </c>
      <c r="DL85" s="142" t="e">
        <f t="shared" si="23"/>
        <v>#REF!</v>
      </c>
      <c r="DM85" s="142" t="e">
        <f t="shared" si="24"/>
        <v>#REF!</v>
      </c>
      <c r="DN85" s="142" t="e">
        <f t="shared" si="25"/>
        <v>#REF!</v>
      </c>
      <c r="DO85" s="142" t="e">
        <f t="shared" si="26"/>
        <v>#REF!</v>
      </c>
      <c r="DP85" s="142" t="e">
        <f t="shared" si="27"/>
        <v>#REF!</v>
      </c>
      <c r="DQ85" s="142" t="e">
        <f t="shared" si="28"/>
        <v>#REF!</v>
      </c>
      <c r="DR85" s="142" t="e">
        <f t="shared" si="29"/>
        <v>#REF!</v>
      </c>
      <c r="DS85" s="142" t="e">
        <f t="shared" si="30"/>
        <v>#REF!</v>
      </c>
      <c r="DT85" s="142" t="e">
        <f t="shared" si="31"/>
        <v>#REF!</v>
      </c>
      <c r="DU85" s="142" t="e">
        <f t="shared" si="32"/>
        <v>#REF!</v>
      </c>
      <c r="DV85" s="142" t="e">
        <f t="shared" si="33"/>
        <v>#REF!</v>
      </c>
      <c r="DW85" s="142" t="e">
        <f t="shared" si="34"/>
        <v>#REF!</v>
      </c>
      <c r="DX85" s="142" t="e">
        <f t="shared" si="35"/>
        <v>#REF!</v>
      </c>
      <c r="DY85" s="142" t="e">
        <f t="shared" si="36"/>
        <v>#REF!</v>
      </c>
      <c r="DZ85" s="142" t="e">
        <f t="shared" si="37"/>
        <v>#REF!</v>
      </c>
      <c r="EA85" s="142" t="e">
        <f t="shared" si="38"/>
        <v>#REF!</v>
      </c>
      <c r="EB85" s="142" t="e">
        <f t="shared" si="39"/>
        <v>#REF!</v>
      </c>
      <c r="EC85" s="142" t="e">
        <f t="shared" si="40"/>
        <v>#REF!</v>
      </c>
      <c r="ED85" s="142" t="e">
        <f t="shared" si="41"/>
        <v>#REF!</v>
      </c>
      <c r="EE85" s="142" t="e">
        <f t="shared" si="42"/>
        <v>#REF!</v>
      </c>
      <c r="EF85" s="142" t="e">
        <f t="shared" si="43"/>
        <v>#REF!</v>
      </c>
      <c r="EG85" s="142" t="e">
        <f t="shared" si="44"/>
        <v>#REF!</v>
      </c>
      <c r="EH85" s="142" t="e">
        <f t="shared" si="45"/>
        <v>#REF!</v>
      </c>
      <c r="EI85" s="142" t="e">
        <f t="shared" si="46"/>
        <v>#REF!</v>
      </c>
      <c r="EJ85" s="142" t="e">
        <f t="shared" si="47"/>
        <v>#REF!</v>
      </c>
      <c r="EK85" s="142" t="e">
        <f t="shared" si="48"/>
        <v>#REF!</v>
      </c>
      <c r="EL85" s="142" t="e">
        <f t="shared" si="49"/>
        <v>#REF!</v>
      </c>
      <c r="EM85" s="142" t="e">
        <f t="shared" si="50"/>
        <v>#REF!</v>
      </c>
      <c r="EN85" s="142" t="e">
        <f t="shared" si="51"/>
        <v>#REF!</v>
      </c>
      <c r="EO85" s="142" t="e">
        <f t="shared" si="52"/>
        <v>#REF!</v>
      </c>
      <c r="EP85" s="142" t="e">
        <f t="shared" si="53"/>
        <v>#REF!</v>
      </c>
      <c r="EQ85" s="142" t="e">
        <f t="shared" si="54"/>
        <v>#REF!</v>
      </c>
      <c r="ER85" s="142" t="e">
        <f t="shared" si="55"/>
        <v>#REF!</v>
      </c>
      <c r="ES85" s="142" t="e">
        <f t="shared" si="56"/>
        <v>#REF!</v>
      </c>
      <c r="ET85" s="142" t="e">
        <f t="shared" si="57"/>
        <v>#REF!</v>
      </c>
      <c r="EU85" s="142" t="e">
        <f t="shared" si="58"/>
        <v>#REF!</v>
      </c>
      <c r="EV85" s="142" t="e">
        <f t="shared" si="59"/>
        <v>#REF!</v>
      </c>
    </row>
    <row r="86" spans="1:152" s="16" customFormat="1" ht="15.75" x14ac:dyDescent="0.2">
      <c r="A86" s="369">
        <v>75</v>
      </c>
      <c r="B86" s="369">
        <v>35801</v>
      </c>
      <c r="C86" s="370" t="s">
        <v>64</v>
      </c>
      <c r="D86" s="371"/>
      <c r="E86" s="371"/>
      <c r="F86" s="371" t="s">
        <v>85</v>
      </c>
      <c r="G86" s="372"/>
      <c r="H86" s="371"/>
      <c r="I86" s="372"/>
      <c r="J86" s="373"/>
      <c r="K86" s="373"/>
      <c r="L86" s="373">
        <f>VLOOKUP(B86,'4 GO-NUM'!$W$13:$AC$77,5,FALSE)+VLOOKUP(B86,'4.1 GO-ESP'!$W$13:$AC$77,5,FALSE)</f>
        <v>76871374.560000002</v>
      </c>
      <c r="M86" s="373"/>
      <c r="N86" s="374">
        <f t="shared" si="67"/>
        <v>76871374.560000002</v>
      </c>
      <c r="O86" s="56"/>
      <c r="P86" s="8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6"/>
      <c r="BO86" s="6"/>
      <c r="BP86" s="6"/>
      <c r="BQ86" s="6"/>
      <c r="BR86" s="6"/>
      <c r="BS86" s="6"/>
      <c r="BT86" s="6"/>
      <c r="BU86" s="6"/>
      <c r="BV86" s="6"/>
      <c r="BW86" s="6"/>
      <c r="CB86" s="15"/>
      <c r="CC86" s="15"/>
      <c r="CD86" s="15"/>
      <c r="CE86" s="2"/>
      <c r="CF86" s="14"/>
      <c r="CO86" s="142">
        <f t="shared" si="64"/>
        <v>76871374.560000002</v>
      </c>
      <c r="CP86" s="142">
        <f t="shared" si="65"/>
        <v>76871374.560000002</v>
      </c>
      <c r="CQ86" s="142" t="e">
        <f>#REF!+CP86</f>
        <v>#REF!</v>
      </c>
      <c r="CR86" s="142" t="e">
        <f>#REF!+CQ86</f>
        <v>#REF!</v>
      </c>
      <c r="CS86" s="142" t="e">
        <f>#REF!+CR86</f>
        <v>#REF!</v>
      </c>
      <c r="CT86" s="142" t="e">
        <f>#REF!+CS86</f>
        <v>#REF!</v>
      </c>
      <c r="CU86" s="142" t="e">
        <f>#REF!+CT86</f>
        <v>#REF!</v>
      </c>
      <c r="CV86" s="142" t="e">
        <f>#REF!+CU86</f>
        <v>#REF!</v>
      </c>
      <c r="CW86" s="142" t="e">
        <f t="shared" ref="CW86:CW93" si="68">N86+CV86</f>
        <v>#REF!</v>
      </c>
      <c r="CX86" s="142" t="e">
        <f t="shared" ref="CX86:CX93" si="69">O86+CW86</f>
        <v>#REF!</v>
      </c>
      <c r="CY86" s="142" t="e">
        <f t="shared" si="66"/>
        <v>#REF!</v>
      </c>
      <c r="CZ86" s="142" t="e">
        <f t="shared" ref="CZ86:CZ93" si="70">Q86+CY86</f>
        <v>#REF!</v>
      </c>
      <c r="DA86" s="142" t="e">
        <f t="shared" ref="DA86:DA93" si="71">R86+CZ86</f>
        <v>#REF!</v>
      </c>
      <c r="DB86" s="142" t="e">
        <f t="shared" ref="DB86:DB93" si="72">S86+DA86</f>
        <v>#REF!</v>
      </c>
      <c r="DC86" s="142" t="e">
        <f t="shared" ref="DC86:DC93" si="73">T86+DB86</f>
        <v>#REF!</v>
      </c>
      <c r="DD86" s="142" t="e">
        <f t="shared" ref="DD86:DD93" si="74">U86+DC86</f>
        <v>#REF!</v>
      </c>
      <c r="DE86" s="142" t="e">
        <f t="shared" ref="DE86:DE93" si="75">V86+DD86</f>
        <v>#REF!</v>
      </c>
      <c r="DF86" s="142" t="e">
        <f t="shared" ref="DF86:DF93" si="76">W86+DE86</f>
        <v>#REF!</v>
      </c>
      <c r="DG86" s="142" t="e">
        <f t="shared" ref="DG86:DG93" si="77">X86+DF86</f>
        <v>#REF!</v>
      </c>
      <c r="DH86" s="142" t="e">
        <f t="shared" ref="DH86:DH93" si="78">Y86+DG86</f>
        <v>#REF!</v>
      </c>
      <c r="DI86" s="142" t="e">
        <f t="shared" ref="DI86:DI93" si="79">Z86+DH86</f>
        <v>#REF!</v>
      </c>
      <c r="DJ86" s="142" t="e">
        <f t="shared" ref="DJ86:DJ93" si="80">AA86+DI86</f>
        <v>#REF!</v>
      </c>
      <c r="DK86" s="142" t="e">
        <f t="shared" ref="DK86:DK93" si="81">AB86+DJ86</f>
        <v>#REF!</v>
      </c>
      <c r="DL86" s="142" t="e">
        <f t="shared" ref="DL86:DL93" si="82">AC86+DK86</f>
        <v>#REF!</v>
      </c>
      <c r="DM86" s="142" t="e">
        <f t="shared" ref="DM86:DM93" si="83">AD86+DL86</f>
        <v>#REF!</v>
      </c>
      <c r="DN86" s="142" t="e">
        <f t="shared" ref="DN86:DN93" si="84">AE86+DM86</f>
        <v>#REF!</v>
      </c>
      <c r="DO86" s="142" t="e">
        <f t="shared" ref="DO86:DO93" si="85">AF86+DN86</f>
        <v>#REF!</v>
      </c>
      <c r="DP86" s="142" t="e">
        <f t="shared" ref="DP86:DP93" si="86">AG86+DO86</f>
        <v>#REF!</v>
      </c>
      <c r="DQ86" s="142" t="e">
        <f t="shared" ref="DQ86:DQ93" si="87">AH86+DP86</f>
        <v>#REF!</v>
      </c>
      <c r="DR86" s="142" t="e">
        <f t="shared" ref="DR86:DR93" si="88">AI86+DQ86</f>
        <v>#REF!</v>
      </c>
      <c r="DS86" s="142" t="e">
        <f t="shared" ref="DS86:DS93" si="89">AJ86+DR86</f>
        <v>#REF!</v>
      </c>
      <c r="DT86" s="142" t="e">
        <f t="shared" ref="DT86:DT93" si="90">AK86+DS86</f>
        <v>#REF!</v>
      </c>
      <c r="DU86" s="142" t="e">
        <f t="shared" ref="DU86:DU93" si="91">AL86+DT86</f>
        <v>#REF!</v>
      </c>
      <c r="DV86" s="142" t="e">
        <f t="shared" ref="DV86:DV93" si="92">AM86+DU86</f>
        <v>#REF!</v>
      </c>
      <c r="DW86" s="142" t="e">
        <f t="shared" ref="DW86:DW93" si="93">AN86+DV86</f>
        <v>#REF!</v>
      </c>
      <c r="DX86" s="142" t="e">
        <f t="shared" ref="DX86:DX93" si="94">AO86+DW86</f>
        <v>#REF!</v>
      </c>
      <c r="DY86" s="142" t="e">
        <f t="shared" ref="DY86:DY93" si="95">AP86+DX86</f>
        <v>#REF!</v>
      </c>
      <c r="DZ86" s="142" t="e">
        <f t="shared" ref="DZ86:DZ93" si="96">AQ86+DY86</f>
        <v>#REF!</v>
      </c>
      <c r="EA86" s="142" t="e">
        <f t="shared" ref="EA86:EA93" si="97">AR86+DZ86</f>
        <v>#REF!</v>
      </c>
      <c r="EB86" s="142" t="e">
        <f t="shared" ref="EB86:EB93" si="98">AS86+EA86</f>
        <v>#REF!</v>
      </c>
      <c r="EC86" s="142" t="e">
        <f t="shared" ref="EC86:EC93" si="99">AT86+EB86</f>
        <v>#REF!</v>
      </c>
      <c r="ED86" s="142" t="e">
        <f t="shared" ref="ED86:ED93" si="100">AU86+EC86</f>
        <v>#REF!</v>
      </c>
      <c r="EE86" s="142" t="e">
        <f t="shared" ref="EE86:EE93" si="101">AV86+ED86</f>
        <v>#REF!</v>
      </c>
      <c r="EF86" s="142" t="e">
        <f t="shared" ref="EF86:EF93" si="102">AW86+EE86</f>
        <v>#REF!</v>
      </c>
      <c r="EG86" s="142" t="e">
        <f t="shared" ref="EG86:EG93" si="103">AX86+EF86</f>
        <v>#REF!</v>
      </c>
      <c r="EH86" s="142" t="e">
        <f t="shared" ref="EH86:EH93" si="104">AY86+EG86</f>
        <v>#REF!</v>
      </c>
      <c r="EI86" s="142" t="e">
        <f t="shared" ref="EI86:EI93" si="105">AZ86+EH86</f>
        <v>#REF!</v>
      </c>
      <c r="EJ86" s="142" t="e">
        <f t="shared" ref="EJ86:EJ93" si="106">BA86+EI86</f>
        <v>#REF!</v>
      </c>
      <c r="EK86" s="142" t="e">
        <f t="shared" ref="EK86:EK93" si="107">BB86+EJ86</f>
        <v>#REF!</v>
      </c>
      <c r="EL86" s="142" t="e">
        <f t="shared" ref="EL86:EL93" si="108">BC86+EK86</f>
        <v>#REF!</v>
      </c>
      <c r="EM86" s="142" t="e">
        <f t="shared" ref="EM86:EM93" si="109">BD86+EL86</f>
        <v>#REF!</v>
      </c>
      <c r="EN86" s="142" t="e">
        <f t="shared" ref="EN86:EN93" si="110">BE86+EM86</f>
        <v>#REF!</v>
      </c>
      <c r="EO86" s="142" t="e">
        <f t="shared" ref="EO86:EO93" si="111">BF86+EN86</f>
        <v>#REF!</v>
      </c>
      <c r="EP86" s="142" t="e">
        <f t="shared" ref="EP86:EP93" si="112">BG86+EO86</f>
        <v>#REF!</v>
      </c>
      <c r="EQ86" s="142" t="e">
        <f t="shared" ref="EQ86:EQ93" si="113">BH86+EP86</f>
        <v>#REF!</v>
      </c>
      <c r="ER86" s="142" t="e">
        <f t="shared" ref="ER86:ER93" si="114">BI86+EQ86</f>
        <v>#REF!</v>
      </c>
      <c r="ES86" s="142" t="e">
        <f t="shared" ref="ES86:ES93" si="115">BJ86+ER86</f>
        <v>#REF!</v>
      </c>
      <c r="ET86" s="142" t="e">
        <f t="shared" ref="ET86:ET93" si="116">BK86+ES86</f>
        <v>#REF!</v>
      </c>
      <c r="EU86" s="142" t="e">
        <f t="shared" ref="EU86:EU93" si="117">BL86+ET86</f>
        <v>#REF!</v>
      </c>
      <c r="EV86" s="142" t="e">
        <f t="shared" ref="EV86:EV93" si="118">BM86+EU86</f>
        <v>#REF!</v>
      </c>
    </row>
    <row r="87" spans="1:152" s="16" customFormat="1" ht="15.75" x14ac:dyDescent="0.2">
      <c r="A87" s="444">
        <v>76</v>
      </c>
      <c r="B87" s="444">
        <v>35901</v>
      </c>
      <c r="C87" s="449" t="s">
        <v>69</v>
      </c>
      <c r="D87" s="446"/>
      <c r="E87" s="446"/>
      <c r="F87" s="446" t="s">
        <v>85</v>
      </c>
      <c r="G87" s="443"/>
      <c r="H87" s="446"/>
      <c r="I87" s="443"/>
      <c r="J87" s="447"/>
      <c r="K87" s="447"/>
      <c r="L87" s="447">
        <f>VLOOKUP(B87,'4 GO-NUM'!$W$13:$AC$77,5,FALSE)+VLOOKUP(B87,'4.1 GO-ESP'!$W$13:$AC$77,5,FALSE)</f>
        <v>0</v>
      </c>
      <c r="M87" s="447"/>
      <c r="N87" s="448">
        <f t="shared" si="67"/>
        <v>0</v>
      </c>
      <c r="O87" s="56"/>
      <c r="P87" s="8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6"/>
      <c r="BO87" s="6"/>
      <c r="BP87" s="6"/>
      <c r="BQ87" s="6"/>
      <c r="BR87" s="6"/>
      <c r="BS87" s="6"/>
      <c r="BT87" s="6"/>
      <c r="BU87" s="6"/>
      <c r="BV87" s="6"/>
      <c r="BW87" s="6"/>
      <c r="CB87" s="15"/>
      <c r="CC87" s="15"/>
      <c r="CD87" s="15"/>
      <c r="CE87" s="2"/>
      <c r="CF87" s="14"/>
      <c r="CH87" s="143"/>
      <c r="CI87" s="143"/>
      <c r="CJ87" s="143"/>
      <c r="CK87" s="143"/>
      <c r="CL87" s="143"/>
      <c r="CM87" s="143"/>
      <c r="CN87" s="143"/>
      <c r="CO87" s="142">
        <f t="shared" si="64"/>
        <v>0</v>
      </c>
      <c r="CP87" s="142">
        <f t="shared" si="65"/>
        <v>0</v>
      </c>
      <c r="CQ87" s="142" t="e">
        <f>#REF!+CP87</f>
        <v>#REF!</v>
      </c>
      <c r="CR87" s="142" t="e">
        <f>#REF!+CQ87</f>
        <v>#REF!</v>
      </c>
      <c r="CS87" s="142" t="e">
        <f>#REF!+CR87</f>
        <v>#REF!</v>
      </c>
      <c r="CT87" s="142" t="e">
        <f>#REF!+CS87</f>
        <v>#REF!</v>
      </c>
      <c r="CU87" s="142" t="e">
        <f>#REF!+CT87</f>
        <v>#REF!</v>
      </c>
      <c r="CV87" s="142" t="e">
        <f>#REF!+CU87</f>
        <v>#REF!</v>
      </c>
      <c r="CW87" s="142" t="e">
        <f t="shared" si="68"/>
        <v>#REF!</v>
      </c>
      <c r="CX87" s="142" t="e">
        <f t="shared" si="69"/>
        <v>#REF!</v>
      </c>
      <c r="CY87" s="142" t="e">
        <f t="shared" si="66"/>
        <v>#REF!</v>
      </c>
      <c r="CZ87" s="142" t="e">
        <f t="shared" si="70"/>
        <v>#REF!</v>
      </c>
      <c r="DA87" s="142" t="e">
        <f t="shared" si="71"/>
        <v>#REF!</v>
      </c>
      <c r="DB87" s="142" t="e">
        <f t="shared" si="72"/>
        <v>#REF!</v>
      </c>
      <c r="DC87" s="142" t="e">
        <f t="shared" si="73"/>
        <v>#REF!</v>
      </c>
      <c r="DD87" s="142" t="e">
        <f t="shared" si="74"/>
        <v>#REF!</v>
      </c>
      <c r="DE87" s="142" t="e">
        <f t="shared" si="75"/>
        <v>#REF!</v>
      </c>
      <c r="DF87" s="142" t="e">
        <f t="shared" si="76"/>
        <v>#REF!</v>
      </c>
      <c r="DG87" s="142" t="e">
        <f t="shared" si="77"/>
        <v>#REF!</v>
      </c>
      <c r="DH87" s="142" t="e">
        <f t="shared" si="78"/>
        <v>#REF!</v>
      </c>
      <c r="DI87" s="142" t="e">
        <f t="shared" si="79"/>
        <v>#REF!</v>
      </c>
      <c r="DJ87" s="142" t="e">
        <f t="shared" si="80"/>
        <v>#REF!</v>
      </c>
      <c r="DK87" s="142" t="e">
        <f t="shared" si="81"/>
        <v>#REF!</v>
      </c>
      <c r="DL87" s="142" t="e">
        <f t="shared" si="82"/>
        <v>#REF!</v>
      </c>
      <c r="DM87" s="142" t="e">
        <f t="shared" si="83"/>
        <v>#REF!</v>
      </c>
      <c r="DN87" s="142" t="e">
        <f t="shared" si="84"/>
        <v>#REF!</v>
      </c>
      <c r="DO87" s="142" t="e">
        <f t="shared" si="85"/>
        <v>#REF!</v>
      </c>
      <c r="DP87" s="142" t="e">
        <f t="shared" si="86"/>
        <v>#REF!</v>
      </c>
      <c r="DQ87" s="142" t="e">
        <f t="shared" si="87"/>
        <v>#REF!</v>
      </c>
      <c r="DR87" s="142" t="e">
        <f t="shared" si="88"/>
        <v>#REF!</v>
      </c>
      <c r="DS87" s="142" t="e">
        <f t="shared" si="89"/>
        <v>#REF!</v>
      </c>
      <c r="DT87" s="142" t="e">
        <f t="shared" si="90"/>
        <v>#REF!</v>
      </c>
      <c r="DU87" s="142" t="e">
        <f t="shared" si="91"/>
        <v>#REF!</v>
      </c>
      <c r="DV87" s="142" t="e">
        <f t="shared" si="92"/>
        <v>#REF!</v>
      </c>
      <c r="DW87" s="142" t="e">
        <f t="shared" si="93"/>
        <v>#REF!</v>
      </c>
      <c r="DX87" s="142" t="e">
        <f t="shared" si="94"/>
        <v>#REF!</v>
      </c>
      <c r="DY87" s="142" t="e">
        <f t="shared" si="95"/>
        <v>#REF!</v>
      </c>
      <c r="DZ87" s="142" t="e">
        <f t="shared" si="96"/>
        <v>#REF!</v>
      </c>
      <c r="EA87" s="142" t="e">
        <f t="shared" si="97"/>
        <v>#REF!</v>
      </c>
      <c r="EB87" s="142" t="e">
        <f t="shared" si="98"/>
        <v>#REF!</v>
      </c>
      <c r="EC87" s="142" t="e">
        <f t="shared" si="99"/>
        <v>#REF!</v>
      </c>
      <c r="ED87" s="142" t="e">
        <f t="shared" si="100"/>
        <v>#REF!</v>
      </c>
      <c r="EE87" s="142" t="e">
        <f t="shared" si="101"/>
        <v>#REF!</v>
      </c>
      <c r="EF87" s="142" t="e">
        <f t="shared" si="102"/>
        <v>#REF!</v>
      </c>
      <c r="EG87" s="142" t="e">
        <f t="shared" si="103"/>
        <v>#REF!</v>
      </c>
      <c r="EH87" s="142" t="e">
        <f t="shared" si="104"/>
        <v>#REF!</v>
      </c>
      <c r="EI87" s="142" t="e">
        <f t="shared" si="105"/>
        <v>#REF!</v>
      </c>
      <c r="EJ87" s="142" t="e">
        <f t="shared" si="106"/>
        <v>#REF!</v>
      </c>
      <c r="EK87" s="142" t="e">
        <f t="shared" si="107"/>
        <v>#REF!</v>
      </c>
      <c r="EL87" s="142" t="e">
        <f t="shared" si="108"/>
        <v>#REF!</v>
      </c>
      <c r="EM87" s="142" t="e">
        <f t="shared" si="109"/>
        <v>#REF!</v>
      </c>
      <c r="EN87" s="142" t="e">
        <f t="shared" si="110"/>
        <v>#REF!</v>
      </c>
      <c r="EO87" s="142" t="e">
        <f t="shared" si="111"/>
        <v>#REF!</v>
      </c>
      <c r="EP87" s="142" t="e">
        <f t="shared" si="112"/>
        <v>#REF!</v>
      </c>
      <c r="EQ87" s="142" t="e">
        <f t="shared" si="113"/>
        <v>#REF!</v>
      </c>
      <c r="ER87" s="142" t="e">
        <f t="shared" si="114"/>
        <v>#REF!</v>
      </c>
      <c r="ES87" s="142" t="e">
        <f t="shared" si="115"/>
        <v>#REF!</v>
      </c>
      <c r="ET87" s="142" t="e">
        <f t="shared" si="116"/>
        <v>#REF!</v>
      </c>
      <c r="EU87" s="142" t="e">
        <f t="shared" si="117"/>
        <v>#REF!</v>
      </c>
      <c r="EV87" s="142" t="e">
        <f t="shared" si="118"/>
        <v>#REF!</v>
      </c>
    </row>
    <row r="88" spans="1:152" s="16" customFormat="1" ht="25.5" x14ac:dyDescent="0.2">
      <c r="A88" s="369">
        <v>77</v>
      </c>
      <c r="B88" s="369">
        <v>36101</v>
      </c>
      <c r="C88" s="370" t="s">
        <v>26</v>
      </c>
      <c r="D88" s="371"/>
      <c r="E88" s="371"/>
      <c r="F88" s="371"/>
      <c r="G88" s="371"/>
      <c r="H88" s="371" t="s">
        <v>85</v>
      </c>
      <c r="I88" s="372" t="s">
        <v>217</v>
      </c>
      <c r="J88" s="373"/>
      <c r="K88" s="373"/>
      <c r="L88" s="373"/>
      <c r="M88" s="373">
        <f>VLOOKUP(B88,'3.PYP'!$W$14:$AC$23,5,FALSE)+VLOOKUP(B88,'3.PYP'!$W$26:$AC$35,5,FALSE)</f>
        <v>0</v>
      </c>
      <c r="N88" s="374">
        <f t="shared" si="67"/>
        <v>0</v>
      </c>
      <c r="O88" s="56"/>
      <c r="P88" s="8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6"/>
      <c r="BO88" s="6"/>
      <c r="BP88" s="6"/>
      <c r="BQ88" s="6"/>
      <c r="BR88" s="6"/>
      <c r="BS88" s="6"/>
      <c r="BT88" s="6"/>
      <c r="BU88" s="6"/>
      <c r="BV88" s="6"/>
      <c r="BW88" s="6"/>
      <c r="CB88" s="15"/>
      <c r="CC88" s="15"/>
      <c r="CD88" s="15"/>
      <c r="CE88" s="2"/>
      <c r="CF88" s="14"/>
      <c r="CO88" s="142">
        <f t="shared" si="64"/>
        <v>0</v>
      </c>
      <c r="CP88" s="142">
        <f t="shared" si="65"/>
        <v>0</v>
      </c>
      <c r="CQ88" s="142" t="e">
        <f>#REF!+CP88</f>
        <v>#REF!</v>
      </c>
      <c r="CR88" s="142" t="e">
        <f>#REF!+CQ88</f>
        <v>#REF!</v>
      </c>
      <c r="CS88" s="142" t="e">
        <f>#REF!+CR88</f>
        <v>#REF!</v>
      </c>
      <c r="CT88" s="142" t="e">
        <f>#REF!+CS88</f>
        <v>#REF!</v>
      </c>
      <c r="CU88" s="142" t="e">
        <f>#REF!+CT88</f>
        <v>#REF!</v>
      </c>
      <c r="CV88" s="142" t="e">
        <f>#REF!+CU88</f>
        <v>#REF!</v>
      </c>
      <c r="CW88" s="142" t="e">
        <f t="shared" si="68"/>
        <v>#REF!</v>
      </c>
      <c r="CX88" s="142" t="e">
        <f t="shared" si="69"/>
        <v>#REF!</v>
      </c>
      <c r="CY88" s="142" t="e">
        <f t="shared" si="66"/>
        <v>#REF!</v>
      </c>
      <c r="CZ88" s="142" t="e">
        <f t="shared" si="70"/>
        <v>#REF!</v>
      </c>
      <c r="DA88" s="142" t="e">
        <f t="shared" si="71"/>
        <v>#REF!</v>
      </c>
      <c r="DB88" s="142" t="e">
        <f t="shared" si="72"/>
        <v>#REF!</v>
      </c>
      <c r="DC88" s="142" t="e">
        <f t="shared" si="73"/>
        <v>#REF!</v>
      </c>
      <c r="DD88" s="142" t="e">
        <f t="shared" si="74"/>
        <v>#REF!</v>
      </c>
      <c r="DE88" s="142" t="e">
        <f t="shared" si="75"/>
        <v>#REF!</v>
      </c>
      <c r="DF88" s="142" t="e">
        <f t="shared" si="76"/>
        <v>#REF!</v>
      </c>
      <c r="DG88" s="142" t="e">
        <f t="shared" si="77"/>
        <v>#REF!</v>
      </c>
      <c r="DH88" s="142" t="e">
        <f t="shared" si="78"/>
        <v>#REF!</v>
      </c>
      <c r="DI88" s="142" t="e">
        <f t="shared" si="79"/>
        <v>#REF!</v>
      </c>
      <c r="DJ88" s="142" t="e">
        <f t="shared" si="80"/>
        <v>#REF!</v>
      </c>
      <c r="DK88" s="142" t="e">
        <f t="shared" si="81"/>
        <v>#REF!</v>
      </c>
      <c r="DL88" s="142" t="e">
        <f t="shared" si="82"/>
        <v>#REF!</v>
      </c>
      <c r="DM88" s="142" t="e">
        <f t="shared" si="83"/>
        <v>#REF!</v>
      </c>
      <c r="DN88" s="142" t="e">
        <f t="shared" si="84"/>
        <v>#REF!</v>
      </c>
      <c r="DO88" s="142" t="e">
        <f t="shared" si="85"/>
        <v>#REF!</v>
      </c>
      <c r="DP88" s="142" t="e">
        <f t="shared" si="86"/>
        <v>#REF!</v>
      </c>
      <c r="DQ88" s="142" t="e">
        <f t="shared" si="87"/>
        <v>#REF!</v>
      </c>
      <c r="DR88" s="142" t="e">
        <f t="shared" si="88"/>
        <v>#REF!</v>
      </c>
      <c r="DS88" s="142" t="e">
        <f t="shared" si="89"/>
        <v>#REF!</v>
      </c>
      <c r="DT88" s="142" t="e">
        <f t="shared" si="90"/>
        <v>#REF!</v>
      </c>
      <c r="DU88" s="142" t="e">
        <f t="shared" si="91"/>
        <v>#REF!</v>
      </c>
      <c r="DV88" s="142" t="e">
        <f t="shared" si="92"/>
        <v>#REF!</v>
      </c>
      <c r="DW88" s="142" t="e">
        <f t="shared" si="93"/>
        <v>#REF!</v>
      </c>
      <c r="DX88" s="142" t="e">
        <f t="shared" si="94"/>
        <v>#REF!</v>
      </c>
      <c r="DY88" s="142" t="e">
        <f t="shared" si="95"/>
        <v>#REF!</v>
      </c>
      <c r="DZ88" s="142" t="e">
        <f t="shared" si="96"/>
        <v>#REF!</v>
      </c>
      <c r="EA88" s="142" t="e">
        <f t="shared" si="97"/>
        <v>#REF!</v>
      </c>
      <c r="EB88" s="142" t="e">
        <f t="shared" si="98"/>
        <v>#REF!</v>
      </c>
      <c r="EC88" s="142" t="e">
        <f t="shared" si="99"/>
        <v>#REF!</v>
      </c>
      <c r="ED88" s="142" t="e">
        <f t="shared" si="100"/>
        <v>#REF!</v>
      </c>
      <c r="EE88" s="142" t="e">
        <f t="shared" si="101"/>
        <v>#REF!</v>
      </c>
      <c r="EF88" s="142" t="e">
        <f t="shared" si="102"/>
        <v>#REF!</v>
      </c>
      <c r="EG88" s="142" t="e">
        <f t="shared" si="103"/>
        <v>#REF!</v>
      </c>
      <c r="EH88" s="142" t="e">
        <f t="shared" si="104"/>
        <v>#REF!</v>
      </c>
      <c r="EI88" s="142" t="e">
        <f t="shared" si="105"/>
        <v>#REF!</v>
      </c>
      <c r="EJ88" s="142" t="e">
        <f t="shared" si="106"/>
        <v>#REF!</v>
      </c>
      <c r="EK88" s="142" t="e">
        <f t="shared" si="107"/>
        <v>#REF!</v>
      </c>
      <c r="EL88" s="142" t="e">
        <f t="shared" si="108"/>
        <v>#REF!</v>
      </c>
      <c r="EM88" s="142" t="e">
        <f t="shared" si="109"/>
        <v>#REF!</v>
      </c>
      <c r="EN88" s="142" t="e">
        <f t="shared" si="110"/>
        <v>#REF!</v>
      </c>
      <c r="EO88" s="142" t="e">
        <f t="shared" si="111"/>
        <v>#REF!</v>
      </c>
      <c r="EP88" s="142" t="e">
        <f t="shared" si="112"/>
        <v>#REF!</v>
      </c>
      <c r="EQ88" s="142" t="e">
        <f t="shared" si="113"/>
        <v>#REF!</v>
      </c>
      <c r="ER88" s="142" t="e">
        <f t="shared" si="114"/>
        <v>#REF!</v>
      </c>
      <c r="ES88" s="142" t="e">
        <f t="shared" si="115"/>
        <v>#REF!</v>
      </c>
      <c r="ET88" s="142" t="e">
        <f t="shared" si="116"/>
        <v>#REF!</v>
      </c>
      <c r="EU88" s="142" t="e">
        <f t="shared" si="117"/>
        <v>#REF!</v>
      </c>
      <c r="EV88" s="142" t="e">
        <f t="shared" si="118"/>
        <v>#REF!</v>
      </c>
    </row>
    <row r="89" spans="1:152" s="16" customFormat="1" ht="25.5" x14ac:dyDescent="0.2">
      <c r="A89" s="444">
        <v>78</v>
      </c>
      <c r="B89" s="444">
        <v>37901</v>
      </c>
      <c r="C89" s="445" t="s">
        <v>328</v>
      </c>
      <c r="D89" s="446"/>
      <c r="E89" s="446"/>
      <c r="F89" s="446" t="s">
        <v>85</v>
      </c>
      <c r="G89" s="443"/>
      <c r="H89" s="446"/>
      <c r="I89" s="443"/>
      <c r="J89" s="447"/>
      <c r="K89" s="447"/>
      <c r="L89" s="447"/>
      <c r="M89" s="447"/>
      <c r="N89" s="448"/>
      <c r="O89" s="56"/>
      <c r="P89" s="8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6"/>
      <c r="BO89" s="6"/>
      <c r="BP89" s="6"/>
      <c r="BQ89" s="6"/>
      <c r="BR89" s="6"/>
      <c r="BS89" s="6"/>
      <c r="BT89" s="6"/>
      <c r="BU89" s="6"/>
      <c r="BV89" s="6"/>
      <c r="BW89" s="6"/>
      <c r="CB89" s="15"/>
      <c r="CC89" s="15"/>
      <c r="CD89" s="15"/>
      <c r="CE89" s="2"/>
      <c r="CF89" s="14"/>
      <c r="CO89" s="142"/>
      <c r="CP89" s="142"/>
      <c r="CQ89" s="142"/>
      <c r="CR89" s="142"/>
      <c r="CS89" s="142"/>
      <c r="CT89" s="142"/>
      <c r="CU89" s="142"/>
      <c r="CV89" s="142"/>
      <c r="CW89" s="142"/>
      <c r="CX89" s="142"/>
      <c r="CY89" s="142"/>
      <c r="CZ89" s="142"/>
      <c r="DA89" s="142"/>
      <c r="DB89" s="142"/>
      <c r="DC89" s="142"/>
      <c r="DD89" s="142"/>
      <c r="DE89" s="142"/>
      <c r="DF89" s="142"/>
      <c r="DG89" s="142"/>
      <c r="DH89" s="142"/>
      <c r="DI89" s="142"/>
      <c r="DJ89" s="142"/>
      <c r="DK89" s="142"/>
      <c r="DL89" s="142"/>
      <c r="DM89" s="142"/>
      <c r="DN89" s="142"/>
      <c r="DO89" s="142"/>
      <c r="DP89" s="142"/>
      <c r="DQ89" s="142"/>
      <c r="DR89" s="142"/>
      <c r="DS89" s="142"/>
      <c r="DT89" s="142"/>
      <c r="DU89" s="142"/>
      <c r="DV89" s="142"/>
      <c r="DW89" s="142"/>
      <c r="DX89" s="142"/>
      <c r="DY89" s="142"/>
      <c r="DZ89" s="142"/>
      <c r="EA89" s="142"/>
      <c r="EB89" s="142"/>
      <c r="EC89" s="142"/>
      <c r="ED89" s="142"/>
      <c r="EE89" s="142"/>
      <c r="EF89" s="142"/>
      <c r="EG89" s="142"/>
      <c r="EH89" s="142"/>
      <c r="EI89" s="142"/>
      <c r="EJ89" s="142"/>
      <c r="EK89" s="142"/>
      <c r="EL89" s="142"/>
      <c r="EM89" s="142"/>
      <c r="EN89" s="142"/>
      <c r="EO89" s="142"/>
      <c r="EP89" s="142"/>
      <c r="EQ89" s="142"/>
      <c r="ER89" s="142"/>
      <c r="ES89" s="142"/>
      <c r="ET89" s="142"/>
      <c r="EU89" s="142"/>
      <c r="EV89" s="142"/>
    </row>
    <row r="90" spans="1:152" s="16" customFormat="1" ht="15.75" x14ac:dyDescent="0.2">
      <c r="A90" s="375">
        <v>79</v>
      </c>
      <c r="B90" s="375">
        <v>53101</v>
      </c>
      <c r="C90" s="379" t="s">
        <v>27</v>
      </c>
      <c r="D90" s="377"/>
      <c r="E90" s="377"/>
      <c r="F90" s="377" t="s">
        <v>85</v>
      </c>
      <c r="G90" s="378" t="s">
        <v>217</v>
      </c>
      <c r="H90" s="377" t="s">
        <v>85</v>
      </c>
      <c r="I90" s="378" t="s">
        <v>217</v>
      </c>
      <c r="J90" s="373"/>
      <c r="K90" s="373"/>
      <c r="L90" s="373">
        <f>VLOOKUP(B90,'4 GO-NUM'!$W$13:$AC$77,5,FALSE)+VLOOKUP(B90,'4.1 GO-ESP'!$W$13:$AC$77,5,FALSE)</f>
        <v>0</v>
      </c>
      <c r="M90" s="373">
        <f>VLOOKUP(B90,'3.PYP'!$W$14:$AC$23,5,FALSE)+VLOOKUP(B90,'3.PYP'!$W$26:$AC$35,5,FALSE)</f>
        <v>0</v>
      </c>
      <c r="N90" s="374">
        <f>SUM(J90:M90)</f>
        <v>0</v>
      </c>
      <c r="O90" s="56"/>
      <c r="P90" s="8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6"/>
      <c r="BO90" s="6"/>
      <c r="BP90" s="6"/>
      <c r="BQ90" s="6"/>
      <c r="BR90" s="6"/>
      <c r="BS90" s="6"/>
      <c r="BT90" s="6"/>
      <c r="BU90" s="6"/>
      <c r="BV90" s="6"/>
      <c r="BW90" s="6"/>
      <c r="CB90" s="15"/>
      <c r="CC90" s="15"/>
      <c r="CD90" s="15"/>
      <c r="CE90" s="2"/>
      <c r="CF90" s="14"/>
      <c r="CO90" s="142">
        <f>L90</f>
        <v>0</v>
      </c>
      <c r="CP90" s="142">
        <f t="shared" si="65"/>
        <v>0</v>
      </c>
      <c r="CQ90" s="142" t="e">
        <f>#REF!+CP90</f>
        <v>#REF!</v>
      </c>
      <c r="CR90" s="142" t="e">
        <f>#REF!+CQ90</f>
        <v>#REF!</v>
      </c>
      <c r="CS90" s="142" t="e">
        <f>#REF!+CR90</f>
        <v>#REF!</v>
      </c>
      <c r="CT90" s="142" t="e">
        <f>#REF!+CS90</f>
        <v>#REF!</v>
      </c>
      <c r="CU90" s="142" t="e">
        <f>#REF!+CT90</f>
        <v>#REF!</v>
      </c>
      <c r="CV90" s="142" t="e">
        <f>#REF!+CU90</f>
        <v>#REF!</v>
      </c>
      <c r="CW90" s="142" t="e">
        <f t="shared" si="68"/>
        <v>#REF!</v>
      </c>
      <c r="CX90" s="142" t="e">
        <f t="shared" si="69"/>
        <v>#REF!</v>
      </c>
      <c r="CY90" s="142" t="e">
        <f>P87+CX90</f>
        <v>#REF!</v>
      </c>
      <c r="CZ90" s="142" t="e">
        <f t="shared" si="70"/>
        <v>#REF!</v>
      </c>
      <c r="DA90" s="142" t="e">
        <f t="shared" si="71"/>
        <v>#REF!</v>
      </c>
      <c r="DB90" s="142" t="e">
        <f t="shared" si="72"/>
        <v>#REF!</v>
      </c>
      <c r="DC90" s="142" t="e">
        <f t="shared" si="73"/>
        <v>#REF!</v>
      </c>
      <c r="DD90" s="142" t="e">
        <f t="shared" si="74"/>
        <v>#REF!</v>
      </c>
      <c r="DE90" s="142" t="e">
        <f t="shared" si="75"/>
        <v>#REF!</v>
      </c>
      <c r="DF90" s="142" t="e">
        <f t="shared" si="76"/>
        <v>#REF!</v>
      </c>
      <c r="DG90" s="142" t="e">
        <f t="shared" si="77"/>
        <v>#REF!</v>
      </c>
      <c r="DH90" s="142" t="e">
        <f t="shared" si="78"/>
        <v>#REF!</v>
      </c>
      <c r="DI90" s="142" t="e">
        <f t="shared" si="79"/>
        <v>#REF!</v>
      </c>
      <c r="DJ90" s="142" t="e">
        <f t="shared" si="80"/>
        <v>#REF!</v>
      </c>
      <c r="DK90" s="142" t="e">
        <f t="shared" si="81"/>
        <v>#REF!</v>
      </c>
      <c r="DL90" s="142" t="e">
        <f t="shared" si="82"/>
        <v>#REF!</v>
      </c>
      <c r="DM90" s="142" t="e">
        <f t="shared" si="83"/>
        <v>#REF!</v>
      </c>
      <c r="DN90" s="142" t="e">
        <f t="shared" si="84"/>
        <v>#REF!</v>
      </c>
      <c r="DO90" s="142" t="e">
        <f t="shared" si="85"/>
        <v>#REF!</v>
      </c>
      <c r="DP90" s="142" t="e">
        <f t="shared" si="86"/>
        <v>#REF!</v>
      </c>
      <c r="DQ90" s="142" t="e">
        <f t="shared" si="87"/>
        <v>#REF!</v>
      </c>
      <c r="DR90" s="142" t="e">
        <f t="shared" si="88"/>
        <v>#REF!</v>
      </c>
      <c r="DS90" s="142" t="e">
        <f t="shared" si="89"/>
        <v>#REF!</v>
      </c>
      <c r="DT90" s="142" t="e">
        <f t="shared" si="90"/>
        <v>#REF!</v>
      </c>
      <c r="DU90" s="142" t="e">
        <f t="shared" si="91"/>
        <v>#REF!</v>
      </c>
      <c r="DV90" s="142" t="e">
        <f t="shared" si="92"/>
        <v>#REF!</v>
      </c>
      <c r="DW90" s="142" t="e">
        <f t="shared" si="93"/>
        <v>#REF!</v>
      </c>
      <c r="DX90" s="142" t="e">
        <f t="shared" si="94"/>
        <v>#REF!</v>
      </c>
      <c r="DY90" s="142" t="e">
        <f t="shared" si="95"/>
        <v>#REF!</v>
      </c>
      <c r="DZ90" s="142" t="e">
        <f t="shared" si="96"/>
        <v>#REF!</v>
      </c>
      <c r="EA90" s="142" t="e">
        <f t="shared" si="97"/>
        <v>#REF!</v>
      </c>
      <c r="EB90" s="142" t="e">
        <f t="shared" si="98"/>
        <v>#REF!</v>
      </c>
      <c r="EC90" s="142" t="e">
        <f t="shared" si="99"/>
        <v>#REF!</v>
      </c>
      <c r="ED90" s="142" t="e">
        <f t="shared" si="100"/>
        <v>#REF!</v>
      </c>
      <c r="EE90" s="142" t="e">
        <f t="shared" si="101"/>
        <v>#REF!</v>
      </c>
      <c r="EF90" s="142" t="e">
        <f t="shared" si="102"/>
        <v>#REF!</v>
      </c>
      <c r="EG90" s="142" t="e">
        <f t="shared" si="103"/>
        <v>#REF!</v>
      </c>
      <c r="EH90" s="142" t="e">
        <f t="shared" si="104"/>
        <v>#REF!</v>
      </c>
      <c r="EI90" s="142" t="e">
        <f t="shared" si="105"/>
        <v>#REF!</v>
      </c>
      <c r="EJ90" s="142" t="e">
        <f t="shared" si="106"/>
        <v>#REF!</v>
      </c>
      <c r="EK90" s="142" t="e">
        <f t="shared" si="107"/>
        <v>#REF!</v>
      </c>
      <c r="EL90" s="142" t="e">
        <f t="shared" si="108"/>
        <v>#REF!</v>
      </c>
      <c r="EM90" s="142" t="e">
        <f t="shared" si="109"/>
        <v>#REF!</v>
      </c>
      <c r="EN90" s="142" t="e">
        <f t="shared" si="110"/>
        <v>#REF!</v>
      </c>
      <c r="EO90" s="142" t="e">
        <f t="shared" si="111"/>
        <v>#REF!</v>
      </c>
      <c r="EP90" s="142" t="e">
        <f t="shared" si="112"/>
        <v>#REF!</v>
      </c>
      <c r="EQ90" s="142" t="e">
        <f t="shared" si="113"/>
        <v>#REF!</v>
      </c>
      <c r="ER90" s="142" t="e">
        <f t="shared" si="114"/>
        <v>#REF!</v>
      </c>
      <c r="ES90" s="142" t="e">
        <f t="shared" si="115"/>
        <v>#REF!</v>
      </c>
      <c r="ET90" s="142" t="e">
        <f t="shared" si="116"/>
        <v>#REF!</v>
      </c>
      <c r="EU90" s="142" t="e">
        <f t="shared" si="117"/>
        <v>#REF!</v>
      </c>
      <c r="EV90" s="142" t="e">
        <f t="shared" si="118"/>
        <v>#REF!</v>
      </c>
    </row>
    <row r="91" spans="1:152" s="16" customFormat="1" ht="15.75" x14ac:dyDescent="0.2">
      <c r="A91" s="444">
        <v>80</v>
      </c>
      <c r="B91" s="444">
        <v>53201</v>
      </c>
      <c r="C91" s="449" t="s">
        <v>28</v>
      </c>
      <c r="D91" s="446"/>
      <c r="E91" s="446"/>
      <c r="F91" s="446" t="s">
        <v>85</v>
      </c>
      <c r="G91" s="443" t="s">
        <v>217</v>
      </c>
      <c r="H91" s="446" t="s">
        <v>85</v>
      </c>
      <c r="I91" s="443" t="s">
        <v>217</v>
      </c>
      <c r="J91" s="447"/>
      <c r="K91" s="447"/>
      <c r="L91" s="447">
        <f>VLOOKUP(B91,'4 GO-NUM'!$W$13:$AC$77,5,FALSE)+VLOOKUP(B91,'4.1 GO-ESP'!$W$13:$AC$77,5,FALSE)</f>
        <v>0</v>
      </c>
      <c r="M91" s="447">
        <f>VLOOKUP(B91,'3.PYP'!$W$14:$AC$23,5,FALSE)+VLOOKUP(B91,'3.PYP'!$W$26:$AC$35,5,FALSE)</f>
        <v>0</v>
      </c>
      <c r="N91" s="448">
        <f>SUM(J91:M91)</f>
        <v>0</v>
      </c>
      <c r="O91" s="56"/>
      <c r="P91" s="8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6"/>
      <c r="BO91" s="6"/>
      <c r="BP91" s="6"/>
      <c r="BQ91" s="6"/>
      <c r="BR91" s="6"/>
      <c r="BS91" s="6"/>
      <c r="BT91" s="6"/>
      <c r="BU91" s="6"/>
      <c r="BV91" s="6"/>
      <c r="BW91" s="6"/>
      <c r="CB91" s="15"/>
      <c r="CC91" s="15"/>
      <c r="CD91" s="15"/>
      <c r="CE91" s="2"/>
      <c r="CF91" s="14"/>
      <c r="CH91" s="143"/>
      <c r="CI91" s="143"/>
      <c r="CJ91" s="143"/>
      <c r="CK91" s="143"/>
      <c r="CL91" s="143"/>
      <c r="CM91" s="143"/>
      <c r="CN91" s="143"/>
      <c r="CO91" s="142">
        <f>L91</f>
        <v>0</v>
      </c>
      <c r="CP91" s="142">
        <f t="shared" si="65"/>
        <v>0</v>
      </c>
      <c r="CQ91" s="142" t="e">
        <f>#REF!+CP91</f>
        <v>#REF!</v>
      </c>
      <c r="CR91" s="142" t="e">
        <f>#REF!+CQ91</f>
        <v>#REF!</v>
      </c>
      <c r="CS91" s="142" t="e">
        <f>#REF!+CR91</f>
        <v>#REF!</v>
      </c>
      <c r="CT91" s="142" t="e">
        <f>#REF!+CS91</f>
        <v>#REF!</v>
      </c>
      <c r="CU91" s="142" t="e">
        <f>#REF!+CT91</f>
        <v>#REF!</v>
      </c>
      <c r="CV91" s="142" t="e">
        <f>#REF!+CU91</f>
        <v>#REF!</v>
      </c>
      <c r="CW91" s="142" t="e">
        <f t="shared" si="68"/>
        <v>#REF!</v>
      </c>
      <c r="CX91" s="142" t="e">
        <f t="shared" si="69"/>
        <v>#REF!</v>
      </c>
      <c r="CY91" s="142" t="e">
        <f>P88+CX91</f>
        <v>#REF!</v>
      </c>
      <c r="CZ91" s="142" t="e">
        <f t="shared" si="70"/>
        <v>#REF!</v>
      </c>
      <c r="DA91" s="142" t="e">
        <f t="shared" si="71"/>
        <v>#REF!</v>
      </c>
      <c r="DB91" s="142" t="e">
        <f t="shared" si="72"/>
        <v>#REF!</v>
      </c>
      <c r="DC91" s="142" t="e">
        <f t="shared" si="73"/>
        <v>#REF!</v>
      </c>
      <c r="DD91" s="142" t="e">
        <f t="shared" si="74"/>
        <v>#REF!</v>
      </c>
      <c r="DE91" s="142" t="e">
        <f t="shared" si="75"/>
        <v>#REF!</v>
      </c>
      <c r="DF91" s="142" t="e">
        <f t="shared" si="76"/>
        <v>#REF!</v>
      </c>
      <c r="DG91" s="142" t="e">
        <f t="shared" si="77"/>
        <v>#REF!</v>
      </c>
      <c r="DH91" s="142" t="e">
        <f t="shared" si="78"/>
        <v>#REF!</v>
      </c>
      <c r="DI91" s="142" t="e">
        <f t="shared" si="79"/>
        <v>#REF!</v>
      </c>
      <c r="DJ91" s="142" t="e">
        <f t="shared" si="80"/>
        <v>#REF!</v>
      </c>
      <c r="DK91" s="142" t="e">
        <f t="shared" si="81"/>
        <v>#REF!</v>
      </c>
      <c r="DL91" s="142" t="e">
        <f t="shared" si="82"/>
        <v>#REF!</v>
      </c>
      <c r="DM91" s="142" t="e">
        <f t="shared" si="83"/>
        <v>#REF!</v>
      </c>
      <c r="DN91" s="142" t="e">
        <f t="shared" si="84"/>
        <v>#REF!</v>
      </c>
      <c r="DO91" s="142" t="e">
        <f t="shared" si="85"/>
        <v>#REF!</v>
      </c>
      <c r="DP91" s="142" t="e">
        <f t="shared" si="86"/>
        <v>#REF!</v>
      </c>
      <c r="DQ91" s="142" t="e">
        <f t="shared" si="87"/>
        <v>#REF!</v>
      </c>
      <c r="DR91" s="142" t="e">
        <f t="shared" si="88"/>
        <v>#REF!</v>
      </c>
      <c r="DS91" s="142" t="e">
        <f t="shared" si="89"/>
        <v>#REF!</v>
      </c>
      <c r="DT91" s="142" t="e">
        <f t="shared" si="90"/>
        <v>#REF!</v>
      </c>
      <c r="DU91" s="142" t="e">
        <f t="shared" si="91"/>
        <v>#REF!</v>
      </c>
      <c r="DV91" s="142" t="e">
        <f t="shared" si="92"/>
        <v>#REF!</v>
      </c>
      <c r="DW91" s="142" t="e">
        <f t="shared" si="93"/>
        <v>#REF!</v>
      </c>
      <c r="DX91" s="142" t="e">
        <f t="shared" si="94"/>
        <v>#REF!</v>
      </c>
      <c r="DY91" s="142" t="e">
        <f t="shared" si="95"/>
        <v>#REF!</v>
      </c>
      <c r="DZ91" s="142" t="e">
        <f t="shared" si="96"/>
        <v>#REF!</v>
      </c>
      <c r="EA91" s="142" t="e">
        <f t="shared" si="97"/>
        <v>#REF!</v>
      </c>
      <c r="EB91" s="142" t="e">
        <f t="shared" si="98"/>
        <v>#REF!</v>
      </c>
      <c r="EC91" s="142" t="e">
        <f t="shared" si="99"/>
        <v>#REF!</v>
      </c>
      <c r="ED91" s="142" t="e">
        <f t="shared" si="100"/>
        <v>#REF!</v>
      </c>
      <c r="EE91" s="142" t="e">
        <f t="shared" si="101"/>
        <v>#REF!</v>
      </c>
      <c r="EF91" s="142" t="e">
        <f t="shared" si="102"/>
        <v>#REF!</v>
      </c>
      <c r="EG91" s="142" t="e">
        <f t="shared" si="103"/>
        <v>#REF!</v>
      </c>
      <c r="EH91" s="142" t="e">
        <f t="shared" si="104"/>
        <v>#REF!</v>
      </c>
      <c r="EI91" s="142" t="e">
        <f t="shared" si="105"/>
        <v>#REF!</v>
      </c>
      <c r="EJ91" s="142" t="e">
        <f t="shared" si="106"/>
        <v>#REF!</v>
      </c>
      <c r="EK91" s="142" t="e">
        <f t="shared" si="107"/>
        <v>#REF!</v>
      </c>
      <c r="EL91" s="142" t="e">
        <f t="shared" si="108"/>
        <v>#REF!</v>
      </c>
      <c r="EM91" s="142" t="e">
        <f t="shared" si="109"/>
        <v>#REF!</v>
      </c>
      <c r="EN91" s="142" t="e">
        <f t="shared" si="110"/>
        <v>#REF!</v>
      </c>
      <c r="EO91" s="142" t="e">
        <f t="shared" si="111"/>
        <v>#REF!</v>
      </c>
      <c r="EP91" s="142" t="e">
        <f t="shared" si="112"/>
        <v>#REF!</v>
      </c>
      <c r="EQ91" s="142" t="e">
        <f t="shared" si="113"/>
        <v>#REF!</v>
      </c>
      <c r="ER91" s="142" t="e">
        <f t="shared" si="114"/>
        <v>#REF!</v>
      </c>
      <c r="ES91" s="142" t="e">
        <f t="shared" si="115"/>
        <v>#REF!</v>
      </c>
      <c r="ET91" s="142" t="e">
        <f t="shared" si="116"/>
        <v>#REF!</v>
      </c>
      <c r="EU91" s="142" t="e">
        <f t="shared" si="117"/>
        <v>#REF!</v>
      </c>
      <c r="EV91" s="142" t="e">
        <f t="shared" si="118"/>
        <v>#REF!</v>
      </c>
    </row>
    <row r="92" spans="1:152" s="16" customFormat="1" ht="25.5" x14ac:dyDescent="0.2">
      <c r="A92" s="375">
        <v>81</v>
      </c>
      <c r="B92" s="375">
        <v>62202</v>
      </c>
      <c r="C92" s="379" t="s">
        <v>65</v>
      </c>
      <c r="D92" s="377"/>
      <c r="E92" s="377"/>
      <c r="F92" s="377" t="s">
        <v>85</v>
      </c>
      <c r="G92" s="378"/>
      <c r="H92" s="377"/>
      <c r="I92" s="378"/>
      <c r="J92" s="373"/>
      <c r="K92" s="373"/>
      <c r="L92" s="373">
        <f>VLOOKUP(B92,'4 GO-NUM'!$W$13:$AC$77,5,FALSE)+VLOOKUP(B92,'4.1 GO-ESP'!$W$13:$AC$77,5,FALSE)</f>
        <v>0</v>
      </c>
      <c r="M92" s="373"/>
      <c r="N92" s="374">
        <f>SUM(J92:M92)</f>
        <v>0</v>
      </c>
      <c r="O92" s="56"/>
      <c r="P92" s="8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6"/>
      <c r="BO92" s="6"/>
      <c r="BP92" s="6"/>
      <c r="BQ92" s="6"/>
      <c r="BR92" s="6"/>
      <c r="BS92" s="6"/>
      <c r="BT92" s="6"/>
      <c r="BU92" s="6"/>
      <c r="BV92" s="6"/>
      <c r="BW92" s="6"/>
      <c r="CB92" s="15"/>
      <c r="CC92" s="15"/>
      <c r="CD92" s="15"/>
      <c r="CE92" s="2"/>
      <c r="CF92" s="14"/>
      <c r="CO92" s="142">
        <f>L92</f>
        <v>0</v>
      </c>
      <c r="CP92" s="142">
        <f t="shared" si="65"/>
        <v>0</v>
      </c>
      <c r="CQ92" s="142" t="e">
        <f>#REF!+CP92</f>
        <v>#REF!</v>
      </c>
      <c r="CR92" s="142" t="e">
        <f>#REF!+CQ92</f>
        <v>#REF!</v>
      </c>
      <c r="CS92" s="142" t="e">
        <f>#REF!+CR92</f>
        <v>#REF!</v>
      </c>
      <c r="CT92" s="142" t="e">
        <f>#REF!+CS92</f>
        <v>#REF!</v>
      </c>
      <c r="CU92" s="142" t="e">
        <f>#REF!+CT92</f>
        <v>#REF!</v>
      </c>
      <c r="CV92" s="142" t="e">
        <f>#REF!+CU92</f>
        <v>#REF!</v>
      </c>
      <c r="CW92" s="142" t="e">
        <f t="shared" si="68"/>
        <v>#REF!</v>
      </c>
      <c r="CX92" s="142" t="e">
        <f t="shared" si="69"/>
        <v>#REF!</v>
      </c>
      <c r="CY92" s="142" t="e">
        <f>#REF!+CX92</f>
        <v>#REF!</v>
      </c>
      <c r="CZ92" s="142" t="e">
        <f t="shared" si="70"/>
        <v>#REF!</v>
      </c>
      <c r="DA92" s="142" t="e">
        <f t="shared" si="71"/>
        <v>#REF!</v>
      </c>
      <c r="DB92" s="142" t="e">
        <f t="shared" si="72"/>
        <v>#REF!</v>
      </c>
      <c r="DC92" s="142" t="e">
        <f t="shared" si="73"/>
        <v>#REF!</v>
      </c>
      <c r="DD92" s="142" t="e">
        <f t="shared" si="74"/>
        <v>#REF!</v>
      </c>
      <c r="DE92" s="142" t="e">
        <f t="shared" si="75"/>
        <v>#REF!</v>
      </c>
      <c r="DF92" s="142" t="e">
        <f t="shared" si="76"/>
        <v>#REF!</v>
      </c>
      <c r="DG92" s="142" t="e">
        <f t="shared" si="77"/>
        <v>#REF!</v>
      </c>
      <c r="DH92" s="142" t="e">
        <f t="shared" si="78"/>
        <v>#REF!</v>
      </c>
      <c r="DI92" s="142" t="e">
        <f t="shared" si="79"/>
        <v>#REF!</v>
      </c>
      <c r="DJ92" s="142" t="e">
        <f t="shared" si="80"/>
        <v>#REF!</v>
      </c>
      <c r="DK92" s="142" t="e">
        <f t="shared" si="81"/>
        <v>#REF!</v>
      </c>
      <c r="DL92" s="142" t="e">
        <f t="shared" si="82"/>
        <v>#REF!</v>
      </c>
      <c r="DM92" s="142" t="e">
        <f t="shared" si="83"/>
        <v>#REF!</v>
      </c>
      <c r="DN92" s="142" t="e">
        <f t="shared" si="84"/>
        <v>#REF!</v>
      </c>
      <c r="DO92" s="142" t="e">
        <f t="shared" si="85"/>
        <v>#REF!</v>
      </c>
      <c r="DP92" s="142" t="e">
        <f t="shared" si="86"/>
        <v>#REF!</v>
      </c>
      <c r="DQ92" s="142" t="e">
        <f t="shared" si="87"/>
        <v>#REF!</v>
      </c>
      <c r="DR92" s="142" t="e">
        <f t="shared" si="88"/>
        <v>#REF!</v>
      </c>
      <c r="DS92" s="142" t="e">
        <f t="shared" si="89"/>
        <v>#REF!</v>
      </c>
      <c r="DT92" s="142" t="e">
        <f t="shared" si="90"/>
        <v>#REF!</v>
      </c>
      <c r="DU92" s="142" t="e">
        <f t="shared" si="91"/>
        <v>#REF!</v>
      </c>
      <c r="DV92" s="142" t="e">
        <f t="shared" si="92"/>
        <v>#REF!</v>
      </c>
      <c r="DW92" s="142" t="e">
        <f t="shared" si="93"/>
        <v>#REF!</v>
      </c>
      <c r="DX92" s="142" t="e">
        <f t="shared" si="94"/>
        <v>#REF!</v>
      </c>
      <c r="DY92" s="142" t="e">
        <f t="shared" si="95"/>
        <v>#REF!</v>
      </c>
      <c r="DZ92" s="142" t="e">
        <f t="shared" si="96"/>
        <v>#REF!</v>
      </c>
      <c r="EA92" s="142" t="e">
        <f t="shared" si="97"/>
        <v>#REF!</v>
      </c>
      <c r="EB92" s="142" t="e">
        <f t="shared" si="98"/>
        <v>#REF!</v>
      </c>
      <c r="EC92" s="142" t="e">
        <f t="shared" si="99"/>
        <v>#REF!</v>
      </c>
      <c r="ED92" s="142" t="e">
        <f t="shared" si="100"/>
        <v>#REF!</v>
      </c>
      <c r="EE92" s="142" t="e">
        <f t="shared" si="101"/>
        <v>#REF!</v>
      </c>
      <c r="EF92" s="142" t="e">
        <f t="shared" si="102"/>
        <v>#REF!</v>
      </c>
      <c r="EG92" s="142" t="e">
        <f t="shared" si="103"/>
        <v>#REF!</v>
      </c>
      <c r="EH92" s="142" t="e">
        <f t="shared" si="104"/>
        <v>#REF!</v>
      </c>
      <c r="EI92" s="142" t="e">
        <f t="shared" si="105"/>
        <v>#REF!</v>
      </c>
      <c r="EJ92" s="142" t="e">
        <f t="shared" si="106"/>
        <v>#REF!</v>
      </c>
      <c r="EK92" s="142" t="e">
        <f t="shared" si="107"/>
        <v>#REF!</v>
      </c>
      <c r="EL92" s="142" t="e">
        <f t="shared" si="108"/>
        <v>#REF!</v>
      </c>
      <c r="EM92" s="142" t="e">
        <f t="shared" si="109"/>
        <v>#REF!</v>
      </c>
      <c r="EN92" s="142" t="e">
        <f t="shared" si="110"/>
        <v>#REF!</v>
      </c>
      <c r="EO92" s="142" t="e">
        <f t="shared" si="111"/>
        <v>#REF!</v>
      </c>
      <c r="EP92" s="142" t="e">
        <f t="shared" si="112"/>
        <v>#REF!</v>
      </c>
      <c r="EQ92" s="142" t="e">
        <f t="shared" si="113"/>
        <v>#REF!</v>
      </c>
      <c r="ER92" s="142" t="e">
        <f t="shared" si="114"/>
        <v>#REF!</v>
      </c>
      <c r="ES92" s="142" t="e">
        <f t="shared" si="115"/>
        <v>#REF!</v>
      </c>
      <c r="ET92" s="142" t="e">
        <f t="shared" si="116"/>
        <v>#REF!</v>
      </c>
      <c r="EU92" s="142" t="e">
        <f t="shared" si="117"/>
        <v>#REF!</v>
      </c>
      <c r="EV92" s="142" t="e">
        <f t="shared" si="118"/>
        <v>#REF!</v>
      </c>
    </row>
    <row r="93" spans="1:152" s="16" customFormat="1" ht="38.25" x14ac:dyDescent="0.2">
      <c r="A93" s="444">
        <v>82</v>
      </c>
      <c r="B93" s="444">
        <v>62302</v>
      </c>
      <c r="C93" s="449" t="s">
        <v>66</v>
      </c>
      <c r="D93" s="446"/>
      <c r="E93" s="446"/>
      <c r="F93" s="446" t="s">
        <v>85</v>
      </c>
      <c r="G93" s="443"/>
      <c r="H93" s="446"/>
      <c r="I93" s="443"/>
      <c r="J93" s="447"/>
      <c r="K93" s="447"/>
      <c r="L93" s="447">
        <f>VLOOKUP(B93,'4 GO-NUM'!$W$13:$AC$77,5,FALSE)+VLOOKUP(B93,'4.1 GO-ESP'!$W$13:$AC$77,5,FALSE)</f>
        <v>0</v>
      </c>
      <c r="M93" s="447"/>
      <c r="N93" s="448">
        <f>SUM(J93:M93)</f>
        <v>0</v>
      </c>
      <c r="O93" s="56"/>
      <c r="P93" s="8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6"/>
      <c r="BO93" s="6"/>
      <c r="BP93" s="6"/>
      <c r="BQ93" s="6"/>
      <c r="BR93" s="6"/>
      <c r="BS93" s="6"/>
      <c r="BT93" s="6"/>
      <c r="BU93" s="6"/>
      <c r="BV93" s="6"/>
      <c r="BW93" s="6"/>
      <c r="CB93" s="15"/>
      <c r="CC93" s="15"/>
      <c r="CD93" s="15"/>
      <c r="CE93" s="2"/>
      <c r="CF93" s="14"/>
      <c r="CH93" s="143"/>
      <c r="CI93" s="143"/>
      <c r="CJ93" s="143"/>
      <c r="CK93" s="143"/>
      <c r="CL93" s="143"/>
      <c r="CM93" s="143"/>
      <c r="CN93" s="143"/>
      <c r="CO93" s="142">
        <f>L93</f>
        <v>0</v>
      </c>
      <c r="CP93" s="142">
        <f t="shared" si="65"/>
        <v>0</v>
      </c>
      <c r="CQ93" s="142" t="e">
        <f>#REF!+CP93</f>
        <v>#REF!</v>
      </c>
      <c r="CR93" s="142" t="e">
        <f>#REF!+CQ93</f>
        <v>#REF!</v>
      </c>
      <c r="CS93" s="142" t="e">
        <f>#REF!+CR93</f>
        <v>#REF!</v>
      </c>
      <c r="CT93" s="142" t="e">
        <f>#REF!+CS93</f>
        <v>#REF!</v>
      </c>
      <c r="CU93" s="142" t="e">
        <f>#REF!+CT93</f>
        <v>#REF!</v>
      </c>
      <c r="CV93" s="142" t="e">
        <f>#REF!+CU93</f>
        <v>#REF!</v>
      </c>
      <c r="CW93" s="142" t="e">
        <f t="shared" si="68"/>
        <v>#REF!</v>
      </c>
      <c r="CX93" s="142" t="e">
        <f t="shared" si="69"/>
        <v>#REF!</v>
      </c>
      <c r="CY93" s="142" t="e">
        <f>#REF!+CX93</f>
        <v>#REF!</v>
      </c>
      <c r="CZ93" s="142" t="e">
        <f t="shared" si="70"/>
        <v>#REF!</v>
      </c>
      <c r="DA93" s="142" t="e">
        <f t="shared" si="71"/>
        <v>#REF!</v>
      </c>
      <c r="DB93" s="142" t="e">
        <f t="shared" si="72"/>
        <v>#REF!</v>
      </c>
      <c r="DC93" s="142" t="e">
        <f t="shared" si="73"/>
        <v>#REF!</v>
      </c>
      <c r="DD93" s="142" t="e">
        <f t="shared" si="74"/>
        <v>#REF!</v>
      </c>
      <c r="DE93" s="142" t="e">
        <f t="shared" si="75"/>
        <v>#REF!</v>
      </c>
      <c r="DF93" s="142" t="e">
        <f t="shared" si="76"/>
        <v>#REF!</v>
      </c>
      <c r="DG93" s="142" t="e">
        <f t="shared" si="77"/>
        <v>#REF!</v>
      </c>
      <c r="DH93" s="142" t="e">
        <f t="shared" si="78"/>
        <v>#REF!</v>
      </c>
      <c r="DI93" s="142" t="e">
        <f t="shared" si="79"/>
        <v>#REF!</v>
      </c>
      <c r="DJ93" s="142" t="e">
        <f t="shared" si="80"/>
        <v>#REF!</v>
      </c>
      <c r="DK93" s="142" t="e">
        <f t="shared" si="81"/>
        <v>#REF!</v>
      </c>
      <c r="DL93" s="142" t="e">
        <f t="shared" si="82"/>
        <v>#REF!</v>
      </c>
      <c r="DM93" s="142" t="e">
        <f t="shared" si="83"/>
        <v>#REF!</v>
      </c>
      <c r="DN93" s="142" t="e">
        <f t="shared" si="84"/>
        <v>#REF!</v>
      </c>
      <c r="DO93" s="142" t="e">
        <f t="shared" si="85"/>
        <v>#REF!</v>
      </c>
      <c r="DP93" s="142" t="e">
        <f t="shared" si="86"/>
        <v>#REF!</v>
      </c>
      <c r="DQ93" s="142" t="e">
        <f t="shared" si="87"/>
        <v>#REF!</v>
      </c>
      <c r="DR93" s="142" t="e">
        <f t="shared" si="88"/>
        <v>#REF!</v>
      </c>
      <c r="DS93" s="142" t="e">
        <f t="shared" si="89"/>
        <v>#REF!</v>
      </c>
      <c r="DT93" s="142" t="e">
        <f t="shared" si="90"/>
        <v>#REF!</v>
      </c>
      <c r="DU93" s="142" t="e">
        <f t="shared" si="91"/>
        <v>#REF!</v>
      </c>
      <c r="DV93" s="142" t="e">
        <f t="shared" si="92"/>
        <v>#REF!</v>
      </c>
      <c r="DW93" s="142" t="e">
        <f t="shared" si="93"/>
        <v>#REF!</v>
      </c>
      <c r="DX93" s="142" t="e">
        <f t="shared" si="94"/>
        <v>#REF!</v>
      </c>
      <c r="DY93" s="142" t="e">
        <f t="shared" si="95"/>
        <v>#REF!</v>
      </c>
      <c r="DZ93" s="142" t="e">
        <f t="shared" si="96"/>
        <v>#REF!</v>
      </c>
      <c r="EA93" s="142" t="e">
        <f t="shared" si="97"/>
        <v>#REF!</v>
      </c>
      <c r="EB93" s="142" t="e">
        <f t="shared" si="98"/>
        <v>#REF!</v>
      </c>
      <c r="EC93" s="142" t="e">
        <f t="shared" si="99"/>
        <v>#REF!</v>
      </c>
      <c r="ED93" s="142" t="e">
        <f t="shared" si="100"/>
        <v>#REF!</v>
      </c>
      <c r="EE93" s="142" t="e">
        <f t="shared" si="101"/>
        <v>#REF!</v>
      </c>
      <c r="EF93" s="142" t="e">
        <f t="shared" si="102"/>
        <v>#REF!</v>
      </c>
      <c r="EG93" s="142" t="e">
        <f t="shared" si="103"/>
        <v>#REF!</v>
      </c>
      <c r="EH93" s="142" t="e">
        <f t="shared" si="104"/>
        <v>#REF!</v>
      </c>
      <c r="EI93" s="142" t="e">
        <f t="shared" si="105"/>
        <v>#REF!</v>
      </c>
      <c r="EJ93" s="142" t="e">
        <f t="shared" si="106"/>
        <v>#REF!</v>
      </c>
      <c r="EK93" s="142" t="e">
        <f t="shared" si="107"/>
        <v>#REF!</v>
      </c>
      <c r="EL93" s="142" t="e">
        <f t="shared" si="108"/>
        <v>#REF!</v>
      </c>
      <c r="EM93" s="142" t="e">
        <f t="shared" si="109"/>
        <v>#REF!</v>
      </c>
      <c r="EN93" s="142" t="e">
        <f t="shared" si="110"/>
        <v>#REF!</v>
      </c>
      <c r="EO93" s="142" t="e">
        <f t="shared" si="111"/>
        <v>#REF!</v>
      </c>
      <c r="EP93" s="142" t="e">
        <f t="shared" si="112"/>
        <v>#REF!</v>
      </c>
      <c r="EQ93" s="142" t="e">
        <f t="shared" si="113"/>
        <v>#REF!</v>
      </c>
      <c r="ER93" s="142" t="e">
        <f t="shared" si="114"/>
        <v>#REF!</v>
      </c>
      <c r="ES93" s="142" t="e">
        <f t="shared" si="115"/>
        <v>#REF!</v>
      </c>
      <c r="ET93" s="142" t="e">
        <f t="shared" si="116"/>
        <v>#REF!</v>
      </c>
      <c r="EU93" s="142" t="e">
        <f t="shared" si="117"/>
        <v>#REF!</v>
      </c>
      <c r="EV93" s="142" t="e">
        <f t="shared" si="118"/>
        <v>#REF!</v>
      </c>
    </row>
    <row r="94" spans="1:152" s="146" customFormat="1" ht="20.25" customHeight="1" x14ac:dyDescent="0.25">
      <c r="A94" s="380"/>
      <c r="B94" s="381"/>
      <c r="C94" s="381"/>
      <c r="D94" s="382"/>
      <c r="E94" s="382"/>
      <c r="F94" s="382"/>
      <c r="G94" s="382"/>
      <c r="H94" s="382"/>
      <c r="I94" s="382"/>
      <c r="J94" s="442">
        <f>SUM(J12:J93)</f>
        <v>889312687.51999998</v>
      </c>
      <c r="K94" s="442">
        <f t="shared" ref="K94:L94" si="119">SUM(K12:K93)</f>
        <v>205906052.37</v>
      </c>
      <c r="L94" s="442">
        <f t="shared" si="119"/>
        <v>214356545.38</v>
      </c>
      <c r="M94" s="442">
        <f>SUM(M12:M93)</f>
        <v>0</v>
      </c>
      <c r="N94" s="442">
        <f>SUM(N12:N93)</f>
        <v>1309575285.27</v>
      </c>
      <c r="O94" s="144"/>
      <c r="P94" s="9"/>
      <c r="Q94" s="56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  <c r="BM94" s="144"/>
      <c r="BN94" s="145"/>
      <c r="BO94" s="145"/>
      <c r="BP94" s="145"/>
      <c r="BQ94" s="145"/>
      <c r="BR94" s="145"/>
      <c r="BS94" s="145"/>
      <c r="BT94" s="145"/>
      <c r="BU94" s="145"/>
      <c r="BV94" s="145"/>
      <c r="BW94" s="145"/>
      <c r="CB94" s="147"/>
      <c r="CC94" s="147"/>
      <c r="CD94" s="147"/>
      <c r="CF94" s="148"/>
      <c r="CO94" s="149"/>
      <c r="CP94" s="149"/>
      <c r="CQ94" s="150"/>
      <c r="CR94" s="150"/>
      <c r="CS94" s="150"/>
      <c r="CT94" s="150"/>
      <c r="CU94" s="150"/>
      <c r="CV94" s="150"/>
      <c r="CW94" s="150"/>
      <c r="CX94" s="150"/>
      <c r="CY94" s="150"/>
      <c r="CZ94" s="150"/>
      <c r="DA94" s="150"/>
      <c r="DB94" s="150"/>
      <c r="DC94" s="150"/>
      <c r="DD94" s="150"/>
      <c r="DE94" s="150"/>
      <c r="DF94" s="150"/>
      <c r="DG94" s="149"/>
      <c r="DH94" s="149"/>
      <c r="DI94" s="149"/>
      <c r="DJ94" s="149"/>
      <c r="DK94" s="149"/>
      <c r="DL94" s="149"/>
      <c r="DM94" s="149"/>
      <c r="DN94" s="149"/>
      <c r="DO94" s="149"/>
      <c r="DP94" s="149"/>
      <c r="DQ94" s="149"/>
      <c r="DR94" s="149"/>
      <c r="DS94" s="149"/>
      <c r="DT94" s="149"/>
      <c r="DU94" s="149"/>
      <c r="DV94" s="149"/>
      <c r="DW94" s="149"/>
      <c r="DX94" s="149"/>
      <c r="DY94" s="149"/>
      <c r="DZ94" s="149"/>
      <c r="EA94" s="149"/>
      <c r="EB94" s="149"/>
      <c r="EC94" s="149"/>
      <c r="ED94" s="149"/>
      <c r="EE94" s="149"/>
      <c r="EF94" s="149"/>
      <c r="EG94" s="149"/>
      <c r="EH94" s="149"/>
      <c r="EI94" s="149"/>
      <c r="EJ94" s="149"/>
      <c r="EK94" s="149"/>
      <c r="EL94" s="149"/>
      <c r="EM94" s="149"/>
      <c r="EN94" s="149"/>
      <c r="EO94" s="149"/>
      <c r="EP94" s="149"/>
      <c r="EQ94" s="149"/>
      <c r="ER94" s="149"/>
      <c r="ES94" s="149"/>
      <c r="ET94" s="149"/>
      <c r="EU94" s="149"/>
      <c r="EV94" s="149"/>
    </row>
    <row r="95" spans="1:152" ht="18.75" customHeight="1" x14ac:dyDescent="0.2">
      <c r="A95" s="383"/>
      <c r="B95" s="153"/>
      <c r="C95" s="153"/>
      <c r="D95" s="275"/>
      <c r="E95" s="275"/>
      <c r="F95" s="275"/>
      <c r="G95" s="275"/>
      <c r="H95" s="275"/>
      <c r="I95" s="275"/>
      <c r="J95" s="980" t="s">
        <v>258</v>
      </c>
      <c r="K95" s="980"/>
      <c r="L95" s="980"/>
      <c r="M95" s="980"/>
      <c r="N95" s="980"/>
      <c r="O95" s="6"/>
      <c r="P95" s="9"/>
      <c r="Q95" s="5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</row>
    <row r="96" spans="1:152" ht="18.75" customHeight="1" x14ac:dyDescent="0.2">
      <c r="A96" s="11"/>
      <c r="D96" s="3"/>
      <c r="E96" s="3"/>
      <c r="F96" s="3"/>
      <c r="G96" s="3"/>
      <c r="H96" s="3"/>
      <c r="I96" s="3"/>
      <c r="J96" s="151"/>
      <c r="K96" s="151"/>
      <c r="L96" s="151"/>
      <c r="M96" s="151"/>
      <c r="N96" s="151"/>
      <c r="P96" s="9"/>
      <c r="Q96" s="56"/>
    </row>
    <row r="97" spans="4:18" ht="18.75" customHeight="1" x14ac:dyDescent="0.2">
      <c r="D97" s="3"/>
      <c r="E97" s="3"/>
      <c r="F97" s="3"/>
      <c r="G97" s="3"/>
      <c r="H97" s="3"/>
      <c r="I97" s="3"/>
      <c r="P97" s="9"/>
      <c r="Q97" s="56"/>
      <c r="R97" s="11"/>
    </row>
    <row r="98" spans="4:18" ht="18.75" customHeight="1" x14ac:dyDescent="0.2">
      <c r="D98" s="3"/>
      <c r="E98" s="3"/>
      <c r="F98" s="3"/>
      <c r="G98" s="3"/>
      <c r="H98" s="3"/>
      <c r="I98" s="3"/>
      <c r="P98" s="9"/>
      <c r="Q98" s="56"/>
      <c r="R98" s="11"/>
    </row>
    <row r="99" spans="4:18" ht="18.75" customHeight="1" x14ac:dyDescent="0.2">
      <c r="D99" s="3"/>
      <c r="E99" s="3"/>
      <c r="F99" s="3"/>
      <c r="G99" s="3"/>
      <c r="H99" s="3"/>
      <c r="I99" s="3"/>
      <c r="K99" s="152"/>
      <c r="P99" s="9"/>
      <c r="Q99" s="56"/>
      <c r="R99" s="11"/>
    </row>
    <row r="100" spans="4:18" ht="18.75" customHeight="1" x14ac:dyDescent="0.2">
      <c r="D100" s="3"/>
      <c r="E100" s="3"/>
      <c r="F100" s="3"/>
      <c r="G100" s="3"/>
      <c r="H100" s="3"/>
      <c r="I100" s="3"/>
      <c r="K100" s="23"/>
      <c r="P100" s="9"/>
      <c r="Q100" s="56"/>
      <c r="R100" s="11"/>
    </row>
    <row r="101" spans="4:18" ht="18.75" customHeight="1" x14ac:dyDescent="0.2">
      <c r="D101" s="3"/>
      <c r="E101" s="3"/>
      <c r="F101" s="3"/>
      <c r="G101" s="3"/>
      <c r="H101" s="3"/>
      <c r="I101" s="3"/>
      <c r="K101" s="23"/>
      <c r="P101" s="9"/>
      <c r="Q101" s="56"/>
      <c r="R101" s="11"/>
    </row>
    <row r="102" spans="4:18" ht="18.75" customHeight="1" x14ac:dyDescent="0.2">
      <c r="D102" s="3"/>
      <c r="E102" s="3"/>
      <c r="F102" s="3"/>
      <c r="G102" s="3"/>
      <c r="H102" s="3"/>
      <c r="I102" s="3"/>
      <c r="P102" s="9"/>
      <c r="Q102" s="56"/>
      <c r="R102" s="11"/>
    </row>
    <row r="103" spans="4:18" ht="18.75" customHeight="1" x14ac:dyDescent="0.2">
      <c r="D103" s="3"/>
      <c r="E103" s="3"/>
      <c r="F103" s="3"/>
      <c r="G103" s="3"/>
      <c r="H103" s="3"/>
      <c r="I103" s="3"/>
      <c r="P103" s="9"/>
      <c r="Q103" s="56"/>
      <c r="R103" s="11"/>
    </row>
    <row r="104" spans="4:18" ht="18.75" customHeight="1" x14ac:dyDescent="0.2">
      <c r="P104" s="9"/>
      <c r="Q104" s="56"/>
      <c r="R104" s="11"/>
    </row>
    <row r="105" spans="4:18" ht="18.75" customHeight="1" x14ac:dyDescent="0.2">
      <c r="P105" s="9"/>
      <c r="Q105" s="56"/>
      <c r="R105" s="11"/>
    </row>
    <row r="106" spans="4:18" ht="18.75" customHeight="1" x14ac:dyDescent="0.2">
      <c r="P106" s="9"/>
      <c r="Q106" s="56"/>
      <c r="R106" s="11"/>
    </row>
    <row r="107" spans="4:18" ht="18.75" customHeight="1" x14ac:dyDescent="0.2">
      <c r="P107" s="9"/>
      <c r="Q107" s="56"/>
      <c r="R107" s="11"/>
    </row>
    <row r="108" spans="4:18" ht="18.75" customHeight="1" x14ac:dyDescent="0.2">
      <c r="P108" s="9"/>
      <c r="Q108" s="56"/>
      <c r="R108" s="11"/>
    </row>
    <row r="109" spans="4:18" ht="18.75" customHeight="1" x14ac:dyDescent="0.2">
      <c r="P109" s="9"/>
      <c r="Q109" s="56"/>
      <c r="R109" s="11"/>
    </row>
    <row r="110" spans="4:18" ht="18.75" customHeight="1" x14ac:dyDescent="0.2">
      <c r="P110" s="9"/>
      <c r="Q110" s="56"/>
      <c r="R110" s="11"/>
    </row>
    <row r="111" spans="4:18" ht="12.75" customHeight="1" x14ac:dyDescent="0.2">
      <c r="P111" s="9"/>
      <c r="Q111" s="56"/>
      <c r="R111" s="11"/>
    </row>
    <row r="112" spans="4:18" ht="12.75" customHeight="1" x14ac:dyDescent="0.2">
      <c r="P112" s="9"/>
      <c r="Q112" s="56"/>
      <c r="R112" s="11"/>
    </row>
    <row r="113" spans="16:18" ht="12.75" customHeight="1" x14ac:dyDescent="0.2">
      <c r="P113" s="9"/>
      <c r="Q113" s="56"/>
      <c r="R113" s="11"/>
    </row>
    <row r="114" spans="16:18" ht="12.75" customHeight="1" x14ac:dyDescent="0.2">
      <c r="P114" s="9"/>
      <c r="Q114" s="56"/>
      <c r="R114" s="11"/>
    </row>
    <row r="115" spans="16:18" ht="12.75" customHeight="1" x14ac:dyDescent="0.2">
      <c r="P115" s="11"/>
      <c r="Q115" s="11"/>
      <c r="R115" s="11"/>
    </row>
    <row r="116" spans="16:18" x14ac:dyDescent="0.2">
      <c r="P116" s="11"/>
      <c r="Q116" s="11"/>
      <c r="R116" s="11"/>
    </row>
  </sheetData>
  <sheetProtection algorithmName="SHA-512" hashValue="BpOzRatnlUyOTdTSM7WjPaj2lqXOh3lN/brYZu03XAdOUwh8qcj3vDPdEV72K+pPGy0H0Zw3fx4uJmWJpNXY4A==" saltValue="glSLWBsR0h/cXcGKtabNpg==" spinCount="100000" sheet="1" formatCells="0" formatColumns="0" formatRows="0"/>
  <sortState ref="P69:P116">
    <sortCondition ref="P69:P116"/>
  </sortState>
  <customSheetViews>
    <customSheetView guid="{F1D24DD1-585A-4954-8468-251718BBBD97}" scale="80" showGridLines="0" fitToPage="1" showAutoFilter="1" hiddenColumns="1">
      <pane xSplit="3" ySplit="11" topLeftCell="D15" activePane="bottomRight" state="frozen"/>
      <selection pane="bottomRight" activeCell="J6" sqref="J6:M6"/>
      <pageMargins left="0.19685039370078741" right="0.19685039370078741" top="0.19685039370078741" bottom="0.19685039370078741" header="0" footer="0"/>
      <printOptions horizontalCentered="1" verticalCentered="1"/>
      <pageSetup scale="98" fitToHeight="6" orientation="landscape" r:id="rId1"/>
      <headerFooter alignWithMargins="0"/>
      <autoFilter ref="A11:EU99">
        <filterColumn colId="6" showButton="0"/>
      </autoFilter>
    </customSheetView>
  </customSheetViews>
  <mergeCells count="20">
    <mergeCell ref="B5:C5"/>
    <mergeCell ref="B4:C4"/>
    <mergeCell ref="H11:I11"/>
    <mergeCell ref="D10:I10"/>
    <mergeCell ref="J95:N95"/>
    <mergeCell ref="A2:K2"/>
    <mergeCell ref="F5:I6"/>
    <mergeCell ref="F7:I8"/>
    <mergeCell ref="A10:A11"/>
    <mergeCell ref="B10:B11"/>
    <mergeCell ref="C10:C11"/>
    <mergeCell ref="K5:N5"/>
    <mergeCell ref="K6:N6"/>
    <mergeCell ref="K7:N7"/>
    <mergeCell ref="K8:N8"/>
    <mergeCell ref="N10:N11"/>
    <mergeCell ref="B6:C6"/>
    <mergeCell ref="F11:G11"/>
    <mergeCell ref="J10:M10"/>
    <mergeCell ref="F4:I4"/>
  </mergeCells>
  <dataValidations disablePrompts="1" count="1">
    <dataValidation type="list" allowBlank="1" showInputMessage="1" showErrorMessage="1" sqref="J4">
      <formula1>$AA$4:$AA$5</formula1>
    </dataValidation>
  </dataValidations>
  <printOptions horizontalCentered="1" verticalCentered="1"/>
  <pageMargins left="0.19685039370078741" right="0.19685039370078741" top="0.19685039370078741" bottom="0.19685039370078741" header="0" footer="0"/>
  <pageSetup scale="98" fitToHeight="6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zoomScaleNormal="100" zoomScaleSheetLayoutView="80" workbookViewId="0"/>
  </sheetViews>
  <sheetFormatPr baseColWidth="10" defaultRowHeight="15" x14ac:dyDescent="0.25"/>
  <cols>
    <col min="1" max="1" width="3.7109375" style="39" customWidth="1"/>
    <col min="2" max="2" width="6" style="39" customWidth="1"/>
    <col min="3" max="3" width="13.7109375" style="39" customWidth="1"/>
    <col min="4" max="10" width="11.42578125" style="39"/>
    <col min="11" max="11" width="25.42578125" style="39" customWidth="1"/>
    <col min="12" max="16384" width="11.42578125" style="39"/>
  </cols>
  <sheetData>
    <row r="1" spans="1:11" s="173" customFormat="1" x14ac:dyDescent="0.25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s="173" customFormat="1" x14ac:dyDescent="0.2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s="173" customFormat="1" ht="15.75" x14ac:dyDescent="0.25">
      <c r="A3" s="177"/>
      <c r="B3" s="177"/>
      <c r="C3" s="177"/>
      <c r="D3" s="616"/>
      <c r="E3" s="616"/>
      <c r="F3" s="616"/>
      <c r="G3" s="616"/>
      <c r="H3" s="616"/>
      <c r="I3" s="616"/>
      <c r="J3" s="177"/>
      <c r="K3" s="177"/>
    </row>
    <row r="4" spans="1:11" s="173" customFormat="1" x14ac:dyDescent="0.25">
      <c r="A4" s="177"/>
      <c r="B4" s="177"/>
      <c r="C4" s="177"/>
      <c r="D4" s="178"/>
      <c r="E4" s="178"/>
      <c r="F4" s="178"/>
      <c r="G4" s="178"/>
      <c r="H4" s="178"/>
      <c r="I4" s="178"/>
      <c r="J4" s="177"/>
      <c r="K4" s="177"/>
    </row>
    <row r="5" spans="1:11" s="173" customFormat="1" x14ac:dyDescent="0.25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</row>
    <row r="6" spans="1:11" s="173" customFormat="1" x14ac:dyDescent="0.25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7"/>
    </row>
    <row r="7" spans="1:11" s="173" customFormat="1" x14ac:dyDescent="0.25">
      <c r="A7" s="177"/>
      <c r="B7" s="620" t="s">
        <v>316</v>
      </c>
      <c r="C7" s="620"/>
      <c r="D7" s="620"/>
      <c r="E7" s="620"/>
      <c r="F7" s="620"/>
      <c r="G7" s="620"/>
      <c r="H7" s="620"/>
      <c r="I7" s="620"/>
      <c r="J7" s="620"/>
      <c r="K7" s="620"/>
    </row>
    <row r="8" spans="1:11" s="173" customFormat="1" x14ac:dyDescent="0.25">
      <c r="A8" s="177"/>
      <c r="B8" s="177"/>
      <c r="C8" s="177"/>
      <c r="D8" s="177"/>
      <c r="E8" s="177"/>
      <c r="F8" s="177"/>
      <c r="G8" s="177"/>
      <c r="H8" s="177"/>
      <c r="I8" s="177"/>
      <c r="J8" s="177"/>
      <c r="K8" s="177"/>
    </row>
    <row r="9" spans="1:11" s="173" customFormat="1" ht="27" customHeight="1" x14ac:dyDescent="0.25">
      <c r="A9" s="177"/>
      <c r="B9" s="619" t="s">
        <v>305</v>
      </c>
      <c r="C9" s="619"/>
      <c r="D9" s="619"/>
      <c r="E9" s="618" t="s">
        <v>306</v>
      </c>
      <c r="F9" s="618"/>
      <c r="G9" s="618"/>
      <c r="H9" s="618"/>
      <c r="I9" s="618"/>
      <c r="J9" s="618"/>
      <c r="K9" s="618"/>
    </row>
    <row r="10" spans="1:11" s="173" customFormat="1" x14ac:dyDescent="0.25">
      <c r="A10" s="177"/>
      <c r="B10" s="386" t="s">
        <v>315</v>
      </c>
      <c r="C10" s="385" t="s">
        <v>307</v>
      </c>
      <c r="D10" s="385" t="s">
        <v>308</v>
      </c>
      <c r="E10" s="617" t="s">
        <v>335</v>
      </c>
      <c r="F10" s="617"/>
      <c r="G10" s="617"/>
      <c r="H10" s="617"/>
      <c r="I10" s="617"/>
      <c r="J10" s="617"/>
      <c r="K10" s="617"/>
    </row>
    <row r="11" spans="1:11" s="173" customFormat="1" x14ac:dyDescent="0.25">
      <c r="A11" s="177"/>
      <c r="B11" s="421" t="s">
        <v>315</v>
      </c>
      <c r="C11" s="422" t="s">
        <v>307</v>
      </c>
      <c r="D11" s="422" t="s">
        <v>308</v>
      </c>
      <c r="E11" s="615" t="s">
        <v>70</v>
      </c>
      <c r="F11" s="615"/>
      <c r="G11" s="615"/>
      <c r="H11" s="615"/>
      <c r="I11" s="615"/>
      <c r="J11" s="615"/>
      <c r="K11" s="615"/>
    </row>
    <row r="12" spans="1:11" s="173" customFormat="1" x14ac:dyDescent="0.25">
      <c r="A12" s="177"/>
      <c r="B12" s="387" t="s">
        <v>315</v>
      </c>
      <c r="C12" s="385" t="s">
        <v>307</v>
      </c>
      <c r="D12" s="385" t="s">
        <v>308</v>
      </c>
      <c r="E12" s="617" t="str">
        <f>'1. REM-NUM'!A8</f>
        <v>1. Remuneraciones al Personal - Numerario</v>
      </c>
      <c r="F12" s="617"/>
      <c r="G12" s="617"/>
      <c r="H12" s="617"/>
      <c r="I12" s="617"/>
      <c r="J12" s="617"/>
      <c r="K12" s="617"/>
    </row>
    <row r="13" spans="1:11" s="173" customFormat="1" x14ac:dyDescent="0.25">
      <c r="A13" s="177"/>
      <c r="B13" s="421" t="s">
        <v>315</v>
      </c>
      <c r="C13" s="422" t="s">
        <v>307</v>
      </c>
      <c r="D13" s="422" t="s">
        <v>308</v>
      </c>
      <c r="E13" s="615" t="str">
        <f>'2. MED'!A9</f>
        <v>2. Adquisición y distribución de medicamentos, material de curación y otros insumos</v>
      </c>
      <c r="F13" s="615"/>
      <c r="G13" s="615"/>
      <c r="H13" s="615"/>
      <c r="I13" s="615"/>
      <c r="J13" s="615"/>
      <c r="K13" s="615"/>
    </row>
    <row r="14" spans="1:11" s="173" customFormat="1" x14ac:dyDescent="0.25">
      <c r="A14" s="177"/>
      <c r="B14" s="386" t="s">
        <v>315</v>
      </c>
      <c r="C14" s="385" t="s">
        <v>307</v>
      </c>
      <c r="D14" s="385" t="s">
        <v>308</v>
      </c>
      <c r="E14" s="617" t="str">
        <f>'3.PYP'!W7</f>
        <v>3. Acciones de promoción, prevención y detección oportuna de enfermedades</v>
      </c>
      <c r="F14" s="617"/>
      <c r="G14" s="617"/>
      <c r="H14" s="617"/>
      <c r="I14" s="617"/>
      <c r="J14" s="617"/>
      <c r="K14" s="617"/>
    </row>
    <row r="15" spans="1:11" s="173" customFormat="1" x14ac:dyDescent="0.25">
      <c r="A15" s="177"/>
      <c r="B15" s="421" t="s">
        <v>315</v>
      </c>
      <c r="C15" s="422" t="s">
        <v>307</v>
      </c>
      <c r="D15" s="422" t="s">
        <v>308</v>
      </c>
      <c r="E15" s="615" t="str">
        <f>'4 GO-NUM'!A6</f>
        <v>4. Gasto de Operación - NUMERARIO</v>
      </c>
      <c r="F15" s="615"/>
      <c r="G15" s="615"/>
      <c r="H15" s="615"/>
      <c r="I15" s="615"/>
      <c r="J15" s="615"/>
      <c r="K15" s="615"/>
    </row>
    <row r="16" spans="1:11" s="173" customFormat="1" x14ac:dyDescent="0.25">
      <c r="A16" s="177"/>
      <c r="B16" s="386" t="s">
        <v>315</v>
      </c>
      <c r="C16" s="385" t="s">
        <v>307</v>
      </c>
      <c r="D16" s="385" t="s">
        <v>308</v>
      </c>
      <c r="E16" s="617" t="str">
        <f>'4.1 GO-ESP'!A6</f>
        <v>4.1 Gasto de Operación - ESPECIE</v>
      </c>
      <c r="F16" s="617"/>
      <c r="G16" s="617"/>
      <c r="H16" s="617"/>
      <c r="I16" s="617"/>
      <c r="J16" s="617"/>
      <c r="K16" s="617"/>
    </row>
    <row r="17" spans="1:11" s="173" customFormat="1" ht="32.25" customHeight="1" x14ac:dyDescent="0.25">
      <c r="A17" s="177"/>
      <c r="B17" s="421" t="s">
        <v>315</v>
      </c>
      <c r="C17" s="422" t="s">
        <v>307</v>
      </c>
      <c r="D17" s="422" t="s">
        <v>308</v>
      </c>
      <c r="E17" s="621" t="str">
        <f>'4.2 GO CyM y SIS'!A8</f>
        <v>4.2. Detalle de las cifras validadas en acciones de 
"Conservación y Mantenimiento de las Unidades Médicas" y/o "Adquisición de bienes informáticos"</v>
      </c>
      <c r="F17" s="621"/>
      <c r="G17" s="621"/>
      <c r="H17" s="621"/>
      <c r="I17" s="621"/>
      <c r="J17" s="621"/>
      <c r="K17" s="621"/>
    </row>
    <row r="18" spans="1:11" s="173" customFormat="1" ht="30.75" customHeight="1" x14ac:dyDescent="0.25">
      <c r="A18" s="177"/>
      <c r="B18" s="386" t="s">
        <v>315</v>
      </c>
      <c r="C18" s="385" t="s">
        <v>307</v>
      </c>
      <c r="D18" s="385" t="s">
        <v>308</v>
      </c>
      <c r="E18" s="622" t="e">
        <f>#REF!</f>
        <v>#REF!</v>
      </c>
      <c r="F18" s="622"/>
      <c r="G18" s="622"/>
      <c r="H18" s="622"/>
      <c r="I18" s="622"/>
      <c r="J18" s="622"/>
      <c r="K18" s="622"/>
    </row>
    <row r="19" spans="1:11" s="173" customFormat="1" ht="18" customHeight="1" x14ac:dyDescent="0.25">
      <c r="A19" s="177"/>
      <c r="B19" s="421" t="s">
        <v>315</v>
      </c>
      <c r="C19" s="422" t="s">
        <v>307</v>
      </c>
      <c r="D19" s="422" t="s">
        <v>308</v>
      </c>
      <c r="E19" s="621" t="str">
        <f>'CONCILIACIÓN-MED_25301'!B6</f>
        <v>Conciliación de diferencias entre las cifras de los informes del ejercicio y el SIGEFI (partida 25301 Numerario)</v>
      </c>
      <c r="F19" s="621"/>
      <c r="G19" s="621"/>
      <c r="H19" s="621"/>
      <c r="I19" s="621"/>
      <c r="J19" s="621"/>
      <c r="K19" s="621"/>
    </row>
    <row r="20" spans="1:11" s="173" customFormat="1" x14ac:dyDescent="0.25">
      <c r="A20" s="177"/>
      <c r="B20" s="386" t="s">
        <v>315</v>
      </c>
      <c r="C20" s="385" t="s">
        <v>307</v>
      </c>
      <c r="D20" s="385" t="s">
        <v>308</v>
      </c>
      <c r="E20" s="617" t="s">
        <v>317</v>
      </c>
      <c r="F20" s="617"/>
      <c r="G20" s="617"/>
      <c r="H20" s="617"/>
      <c r="I20" s="617"/>
      <c r="J20" s="617"/>
      <c r="K20" s="617"/>
    </row>
    <row r="21" spans="1:11" s="173" customFormat="1" x14ac:dyDescent="0.25">
      <c r="A21" s="177"/>
      <c r="B21" s="421" t="s">
        <v>315</v>
      </c>
      <c r="C21" s="422" t="s">
        <v>307</v>
      </c>
      <c r="D21" s="422" t="s">
        <v>308</v>
      </c>
      <c r="E21" s="621" t="s">
        <v>318</v>
      </c>
      <c r="F21" s="621"/>
      <c r="G21" s="621"/>
      <c r="H21" s="621"/>
      <c r="I21" s="621"/>
      <c r="J21" s="621"/>
      <c r="K21" s="621"/>
    </row>
    <row r="22" spans="1:11" s="173" customFormat="1" x14ac:dyDescent="0.25">
      <c r="A22" s="177"/>
      <c r="B22" s="180"/>
      <c r="C22" s="179"/>
      <c r="D22" s="179"/>
      <c r="E22" s="179"/>
      <c r="F22" s="179"/>
      <c r="G22" s="179"/>
      <c r="H22" s="179"/>
      <c r="I22" s="179"/>
      <c r="J22" s="179"/>
      <c r="K22" s="179"/>
    </row>
    <row r="23" spans="1:11" s="173" customFormat="1" x14ac:dyDescent="0.25">
      <c r="A23" s="177"/>
      <c r="B23" s="177"/>
      <c r="C23" s="177"/>
      <c r="D23" s="177"/>
      <c r="E23" s="177"/>
      <c r="F23" s="177"/>
      <c r="G23" s="177"/>
      <c r="H23" s="177"/>
      <c r="I23" s="177"/>
      <c r="J23" s="177"/>
      <c r="K23" s="177"/>
    </row>
    <row r="24" spans="1:11" s="173" customFormat="1" x14ac:dyDescent="0.25"/>
  </sheetData>
  <sheetProtection algorithmName="SHA-512" hashValue="bI033sfd2zWPrxybMzTIuNMws+Wy9Ol2e0t9xRvmFQy9IOCj4/U+VrjV8YP6XcyWMNlwMOXtogRaxYHDfEtLyA==" saltValue="C+qfBjtukhEuvZ0SF+XA8A==" spinCount="100000" sheet="1" objects="1" scenarios="1"/>
  <customSheetViews>
    <customSheetView guid="{F1D24DD1-585A-4954-8468-251718BBBD97}" showGridLines="0" topLeftCell="A13">
      <selection activeCell="J6" sqref="J6"/>
      <pageMargins left="0.7" right="0.7" top="0.75" bottom="0.75" header="0.3" footer="0.3"/>
      <pageSetup orientation="portrait" r:id="rId1"/>
    </customSheetView>
  </customSheetViews>
  <mergeCells count="16">
    <mergeCell ref="E20:K20"/>
    <mergeCell ref="E21:K21"/>
    <mergeCell ref="E18:K18"/>
    <mergeCell ref="E17:K17"/>
    <mergeCell ref="E16:K16"/>
    <mergeCell ref="E19:K19"/>
    <mergeCell ref="E11:K11"/>
    <mergeCell ref="D3:I3"/>
    <mergeCell ref="E12:K12"/>
    <mergeCell ref="E14:K14"/>
    <mergeCell ref="E15:K15"/>
    <mergeCell ref="E9:K9"/>
    <mergeCell ref="E13:K13"/>
    <mergeCell ref="B9:D9"/>
    <mergeCell ref="B7:K7"/>
    <mergeCell ref="E10:K10"/>
  </mergeCells>
  <pageMargins left="0.31496062992125984" right="0.31496062992125984" top="0.35433070866141736" bottom="0.35433070866141736" header="0" footer="0"/>
  <pageSetup scale="82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workbookViewId="0">
      <selection activeCell="M9" sqref="M9:N9"/>
    </sheetView>
  </sheetViews>
  <sheetFormatPr baseColWidth="10" defaultRowHeight="15" x14ac:dyDescent="0.25"/>
  <cols>
    <col min="1" max="4" width="11.42578125" style="193"/>
    <col min="5" max="5" width="2.7109375" style="193" customWidth="1"/>
    <col min="6" max="7" width="11.42578125" style="193"/>
    <col min="8" max="8" width="17.42578125" style="193" customWidth="1"/>
    <col min="9" max="9" width="11.42578125" style="193"/>
    <col min="10" max="10" width="2.7109375" style="193" customWidth="1"/>
    <col min="11" max="16384" width="11.42578125" style="193"/>
  </cols>
  <sheetData>
    <row r="1" spans="1:14" s="194" customFormat="1" x14ac:dyDescent="0.25"/>
    <row r="2" spans="1:14" s="194" customFormat="1" x14ac:dyDescent="0.25"/>
    <row r="3" spans="1:14" s="194" customFormat="1" ht="15.75" x14ac:dyDescent="0.25">
      <c r="D3" s="352"/>
    </row>
    <row r="4" spans="1:14" s="194" customFormat="1" x14ac:dyDescent="0.25"/>
    <row r="5" spans="1:14" s="194" customFormat="1" x14ac:dyDescent="0.25"/>
    <row r="6" spans="1:14" s="194" customFormat="1" x14ac:dyDescent="0.25"/>
    <row r="7" spans="1:14" s="194" customFormat="1" x14ac:dyDescent="0.25"/>
    <row r="9" spans="1:14" ht="15" customHeight="1" x14ac:dyDescent="0.25">
      <c r="A9" s="625" t="s">
        <v>7</v>
      </c>
      <c r="B9" s="626"/>
      <c r="C9" s="627" t="s">
        <v>274</v>
      </c>
      <c r="D9" s="628"/>
      <c r="F9" s="625" t="s">
        <v>200</v>
      </c>
      <c r="G9" s="626"/>
      <c r="H9" s="627">
        <v>2023</v>
      </c>
      <c r="I9" s="628"/>
      <c r="K9" s="625" t="s">
        <v>197</v>
      </c>
      <c r="L9" s="626"/>
      <c r="M9" s="623">
        <v>45078</v>
      </c>
      <c r="N9" s="624"/>
    </row>
    <row r="12" spans="1:14" s="194" customFormat="1" x14ac:dyDescent="0.25">
      <c r="A12" s="88" t="s">
        <v>314</v>
      </c>
    </row>
    <row r="13" spans="1:14" s="194" customFormat="1" ht="15.75" x14ac:dyDescent="0.25">
      <c r="D13" s="195"/>
    </row>
    <row r="14" spans="1:14" s="194" customFormat="1" x14ac:dyDescent="0.25"/>
    <row r="15" spans="1:14" s="194" customFormat="1" ht="19.5" customHeight="1" x14ac:dyDescent="0.25">
      <c r="A15" s="153" t="s">
        <v>75</v>
      </c>
      <c r="B15" s="196" t="s">
        <v>313</v>
      </c>
      <c r="G15" s="153" t="s">
        <v>75</v>
      </c>
      <c r="H15" s="197" t="s">
        <v>76</v>
      </c>
    </row>
    <row r="16" spans="1:14" s="194" customFormat="1" ht="15" customHeight="1" x14ac:dyDescent="0.25">
      <c r="A16" s="198">
        <v>1</v>
      </c>
      <c r="B16" s="198" t="s">
        <v>177</v>
      </c>
    </row>
    <row r="17" spans="1:8" s="194" customFormat="1" ht="15" customHeight="1" x14ac:dyDescent="0.25">
      <c r="A17" s="198">
        <v>2</v>
      </c>
      <c r="B17" s="198" t="s">
        <v>147</v>
      </c>
      <c r="G17" s="153">
        <v>1</v>
      </c>
      <c r="H17" s="199">
        <v>44927</v>
      </c>
    </row>
    <row r="18" spans="1:8" s="194" customFormat="1" ht="15" customHeight="1" x14ac:dyDescent="0.25">
      <c r="A18" s="198">
        <v>3</v>
      </c>
      <c r="B18" s="198" t="s">
        <v>148</v>
      </c>
      <c r="G18" s="153">
        <v>2</v>
      </c>
      <c r="H18" s="199">
        <v>44958</v>
      </c>
    </row>
    <row r="19" spans="1:8" s="194" customFormat="1" x14ac:dyDescent="0.25">
      <c r="A19" s="198">
        <v>4</v>
      </c>
      <c r="B19" s="198" t="s">
        <v>149</v>
      </c>
      <c r="G19" s="153">
        <v>3</v>
      </c>
      <c r="H19" s="199">
        <v>44986</v>
      </c>
    </row>
    <row r="20" spans="1:8" s="194" customFormat="1" x14ac:dyDescent="0.25">
      <c r="A20" s="198">
        <v>5</v>
      </c>
      <c r="B20" s="198" t="s">
        <v>150</v>
      </c>
      <c r="G20" s="153">
        <v>4</v>
      </c>
      <c r="H20" s="199">
        <v>45017</v>
      </c>
    </row>
    <row r="21" spans="1:8" s="194" customFormat="1" x14ac:dyDescent="0.25">
      <c r="A21" s="198">
        <v>6</v>
      </c>
      <c r="B21" s="198" t="s">
        <v>151</v>
      </c>
      <c r="G21" s="153">
        <v>5</v>
      </c>
      <c r="H21" s="199">
        <v>45047</v>
      </c>
    </row>
    <row r="22" spans="1:8" s="194" customFormat="1" x14ac:dyDescent="0.25">
      <c r="A22" s="198">
        <v>7</v>
      </c>
      <c r="B22" s="198" t="s">
        <v>152</v>
      </c>
      <c r="G22" s="153">
        <v>6</v>
      </c>
      <c r="H22" s="199">
        <v>45078</v>
      </c>
    </row>
    <row r="23" spans="1:8" s="194" customFormat="1" x14ac:dyDescent="0.25">
      <c r="A23" s="198">
        <v>8</v>
      </c>
      <c r="B23" s="198" t="s">
        <v>190</v>
      </c>
      <c r="G23" s="153">
        <v>7</v>
      </c>
      <c r="H23" s="199">
        <v>45108</v>
      </c>
    </row>
    <row r="24" spans="1:8" s="194" customFormat="1" ht="15" customHeight="1" x14ac:dyDescent="0.25">
      <c r="A24" s="198">
        <v>9</v>
      </c>
      <c r="B24" s="200" t="s">
        <v>282</v>
      </c>
      <c r="G24" s="153">
        <v>8</v>
      </c>
      <c r="H24" s="199">
        <v>45139</v>
      </c>
    </row>
    <row r="25" spans="1:8" s="194" customFormat="1" x14ac:dyDescent="0.25">
      <c r="A25" s="198">
        <v>10</v>
      </c>
      <c r="B25" s="200" t="s">
        <v>221</v>
      </c>
      <c r="G25" s="153">
        <v>9</v>
      </c>
      <c r="H25" s="199">
        <v>45170</v>
      </c>
    </row>
    <row r="26" spans="1:8" s="194" customFormat="1" ht="15" customHeight="1" x14ac:dyDescent="0.25">
      <c r="A26" s="198">
        <v>11</v>
      </c>
      <c r="B26" s="200" t="s">
        <v>191</v>
      </c>
      <c r="G26" s="153">
        <v>10</v>
      </c>
      <c r="H26" s="199">
        <v>45200</v>
      </c>
    </row>
    <row r="27" spans="1:8" s="194" customFormat="1" x14ac:dyDescent="0.25">
      <c r="A27" s="198">
        <v>12</v>
      </c>
      <c r="B27" s="200" t="s">
        <v>153</v>
      </c>
      <c r="G27" s="153">
        <v>11</v>
      </c>
      <c r="H27" s="199">
        <v>45231</v>
      </c>
    </row>
    <row r="28" spans="1:8" s="194" customFormat="1" x14ac:dyDescent="0.25">
      <c r="A28" s="198">
        <v>13</v>
      </c>
      <c r="B28" s="200" t="s">
        <v>154</v>
      </c>
      <c r="G28" s="153">
        <v>12</v>
      </c>
      <c r="H28" s="199">
        <v>45261</v>
      </c>
    </row>
    <row r="29" spans="1:8" s="194" customFormat="1" x14ac:dyDescent="0.25">
      <c r="A29" s="198">
        <v>14</v>
      </c>
      <c r="B29" s="200" t="s">
        <v>155</v>
      </c>
      <c r="G29" s="153">
        <v>13</v>
      </c>
      <c r="H29" s="199">
        <v>45292</v>
      </c>
    </row>
    <row r="30" spans="1:8" s="194" customFormat="1" ht="15" customHeight="1" x14ac:dyDescent="0.25">
      <c r="A30" s="198">
        <v>15</v>
      </c>
      <c r="B30" s="201" t="s">
        <v>283</v>
      </c>
      <c r="G30" s="153">
        <v>14</v>
      </c>
      <c r="H30" s="199">
        <v>45323</v>
      </c>
    </row>
    <row r="31" spans="1:8" s="194" customFormat="1" x14ac:dyDescent="0.25">
      <c r="A31" s="198">
        <v>16</v>
      </c>
      <c r="B31" s="201" t="s">
        <v>273</v>
      </c>
      <c r="G31" s="153">
        <v>15</v>
      </c>
      <c r="H31" s="199">
        <v>45352</v>
      </c>
    </row>
    <row r="32" spans="1:8" s="194" customFormat="1" x14ac:dyDescent="0.25">
      <c r="A32" s="198">
        <v>17</v>
      </c>
      <c r="B32" s="201" t="s">
        <v>156</v>
      </c>
      <c r="G32" s="153">
        <v>16</v>
      </c>
      <c r="H32" s="199">
        <v>45383</v>
      </c>
    </row>
    <row r="33" spans="1:2" s="194" customFormat="1" x14ac:dyDescent="0.25">
      <c r="A33" s="198">
        <v>18</v>
      </c>
      <c r="B33" s="201" t="s">
        <v>157</v>
      </c>
    </row>
    <row r="34" spans="1:2" s="194" customFormat="1" ht="15" customHeight="1" x14ac:dyDescent="0.25">
      <c r="A34" s="198">
        <v>19</v>
      </c>
      <c r="B34" s="201" t="s">
        <v>158</v>
      </c>
    </row>
    <row r="35" spans="1:2" s="194" customFormat="1" x14ac:dyDescent="0.25">
      <c r="A35" s="198">
        <v>20</v>
      </c>
      <c r="B35" s="201" t="s">
        <v>159</v>
      </c>
    </row>
    <row r="36" spans="1:2" s="194" customFormat="1" x14ac:dyDescent="0.25">
      <c r="A36" s="198">
        <v>21</v>
      </c>
      <c r="B36" s="201" t="s">
        <v>274</v>
      </c>
    </row>
    <row r="37" spans="1:2" s="194" customFormat="1" x14ac:dyDescent="0.25">
      <c r="A37" s="198">
        <v>22</v>
      </c>
      <c r="B37" s="201" t="s">
        <v>160</v>
      </c>
    </row>
    <row r="38" spans="1:2" s="194" customFormat="1" ht="15" customHeight="1" x14ac:dyDescent="0.25">
      <c r="A38" s="198">
        <v>23</v>
      </c>
      <c r="B38" s="201" t="s">
        <v>222</v>
      </c>
    </row>
    <row r="39" spans="1:2" s="194" customFormat="1" ht="15" customHeight="1" x14ac:dyDescent="0.25">
      <c r="A39" s="198">
        <v>24</v>
      </c>
      <c r="B39" s="201" t="s">
        <v>161</v>
      </c>
    </row>
    <row r="40" spans="1:2" s="194" customFormat="1" x14ac:dyDescent="0.25">
      <c r="A40" s="198">
        <v>25</v>
      </c>
      <c r="B40" s="201" t="s">
        <v>223</v>
      </c>
    </row>
    <row r="41" spans="1:2" s="194" customFormat="1" x14ac:dyDescent="0.25">
      <c r="A41" s="198">
        <v>26</v>
      </c>
      <c r="B41" s="201" t="s">
        <v>224</v>
      </c>
    </row>
    <row r="42" spans="1:2" s="194" customFormat="1" x14ac:dyDescent="0.25">
      <c r="A42" s="198">
        <v>27</v>
      </c>
      <c r="B42" s="201" t="s">
        <v>225</v>
      </c>
    </row>
    <row r="43" spans="1:2" s="194" customFormat="1" ht="15" customHeight="1" x14ac:dyDescent="0.25">
      <c r="A43" s="198">
        <v>28</v>
      </c>
      <c r="B43" s="201" t="s">
        <v>192</v>
      </c>
    </row>
    <row r="44" spans="1:2" s="194" customFormat="1" x14ac:dyDescent="0.25">
      <c r="A44" s="198">
        <v>29</v>
      </c>
      <c r="B44" s="201" t="s">
        <v>193</v>
      </c>
    </row>
    <row r="45" spans="1:2" s="194" customFormat="1" x14ac:dyDescent="0.25">
      <c r="A45" s="198">
        <v>30</v>
      </c>
      <c r="B45" s="201" t="s">
        <v>194</v>
      </c>
    </row>
    <row r="46" spans="1:2" s="194" customFormat="1" x14ac:dyDescent="0.25">
      <c r="A46" s="198">
        <v>31</v>
      </c>
      <c r="B46" s="200" t="s">
        <v>195</v>
      </c>
    </row>
    <row r="47" spans="1:2" s="194" customFormat="1" x14ac:dyDescent="0.25">
      <c r="A47" s="198">
        <v>32</v>
      </c>
      <c r="B47" s="200" t="s">
        <v>196</v>
      </c>
    </row>
  </sheetData>
  <sheetProtection algorithmName="SHA-512" hashValue="8INKQCCfXc2ad4ti5S1i/7prGclWCGTrCCmWs6VmQp+Lpba0QfsVA8XowfGBQ6uStGOwHmadVGX2DspJ1SYqhg==" saltValue="uAUlXOm2008/cykOpXktpQ==" spinCount="100000" sheet="1" formatColumns="0" formatRows="0" insertColumns="0" insertRows="0" deleteColumns="0" deleteRows="0"/>
  <dataConsolidate>
    <dataRefs count="1">
      <dataRef ref="H15:H30" sheet="MES A COMPROBAR FED"/>
    </dataRefs>
  </dataConsolidate>
  <customSheetViews>
    <customSheetView guid="{F1D24DD1-585A-4954-8468-251718BBBD97}" showGridLines="0">
      <selection activeCell="K9" activeCellId="2" sqref="A9:B9 F9:G9 K9:L9"/>
      <pageMargins left="0.7" right="0.7" top="0.75" bottom="0.75" header="0.3" footer="0.3"/>
    </customSheetView>
  </customSheetViews>
  <mergeCells count="6">
    <mergeCell ref="M9:N9"/>
    <mergeCell ref="A9:B9"/>
    <mergeCell ref="F9:G9"/>
    <mergeCell ref="K9:L9"/>
    <mergeCell ref="C9:D9"/>
    <mergeCell ref="H9:I9"/>
  </mergeCells>
  <dataValidations count="3">
    <dataValidation type="list" allowBlank="1" sqref="C9:D9">
      <formula1>$B$16:$B$47</formula1>
    </dataValidation>
    <dataValidation type="list" allowBlank="1" sqref="D3">
      <formula1>$X$4:$X$25</formula1>
    </dataValidation>
    <dataValidation type="list" allowBlank="1" showInputMessage="1" showErrorMessage="1" sqref="M9:N9">
      <formula1>$H$17:$H$32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rgb="FF810423"/>
    <pageSetUpPr fitToPage="1"/>
  </sheetPr>
  <dimension ref="A1:I35"/>
  <sheetViews>
    <sheetView showGridLines="0" zoomScale="70" zoomScaleNormal="70" zoomScaleSheetLayoutView="90" workbookViewId="0">
      <pane ySplit="10" topLeftCell="A11" activePane="bottomLeft" state="frozen"/>
      <selection activeCell="I34" sqref="I34"/>
      <selection pane="bottomLeft" activeCell="F16" sqref="F16"/>
    </sheetView>
  </sheetViews>
  <sheetFormatPr baseColWidth="10" defaultColWidth="11.42578125" defaultRowHeight="12.75" x14ac:dyDescent="0.2"/>
  <cols>
    <col min="1" max="1" width="23.7109375" style="153" customWidth="1"/>
    <col min="2" max="2" width="3.7109375" style="153" customWidth="1"/>
    <col min="3" max="3" width="20" style="153" customWidth="1"/>
    <col min="4" max="4" width="31" style="153" customWidth="1"/>
    <col min="5" max="5" width="13.85546875" style="153" customWidth="1"/>
    <col min="6" max="6" width="30.7109375" style="153" customWidth="1"/>
    <col min="7" max="8" width="4.85546875" style="153" customWidth="1"/>
    <col min="9" max="218" width="9.140625" style="153" customWidth="1"/>
    <col min="219" max="16384" width="11.42578125" style="153"/>
  </cols>
  <sheetData>
    <row r="1" spans="1:9" ht="90.75" customHeight="1" x14ac:dyDescent="0.2">
      <c r="A1" s="663"/>
      <c r="B1" s="663"/>
      <c r="C1" s="663"/>
      <c r="D1" s="663"/>
      <c r="E1" s="663"/>
      <c r="F1" s="663"/>
      <c r="G1" s="663"/>
      <c r="H1" s="663"/>
    </row>
    <row r="2" spans="1:9" ht="15.75" x14ac:dyDescent="0.2">
      <c r="A2" s="664" t="s">
        <v>198</v>
      </c>
      <c r="B2" s="664"/>
      <c r="C2" s="664"/>
      <c r="D2" s="664"/>
      <c r="E2" s="664"/>
      <c r="F2" s="664"/>
      <c r="G2" s="664"/>
      <c r="H2" s="664"/>
    </row>
    <row r="3" spans="1:9" ht="50.25" customHeight="1" x14ac:dyDescent="0.2">
      <c r="A3" s="665" t="s">
        <v>336</v>
      </c>
      <c r="B3" s="665"/>
      <c r="C3" s="665"/>
      <c r="D3" s="665"/>
      <c r="E3" s="665"/>
      <c r="F3" s="665"/>
      <c r="G3" s="665"/>
      <c r="H3" s="665"/>
    </row>
    <row r="4" spans="1:9" ht="4.5" customHeight="1" x14ac:dyDescent="0.2">
      <c r="A4" s="174"/>
      <c r="B4" s="174"/>
      <c r="C4" s="174"/>
      <c r="D4" s="174"/>
      <c r="E4" s="174"/>
      <c r="F4" s="174"/>
      <c r="G4" s="174"/>
      <c r="H4" s="174"/>
    </row>
    <row r="5" spans="1:9" ht="4.5" customHeight="1" x14ac:dyDescent="0.2">
      <c r="A5" s="154"/>
      <c r="B5" s="154"/>
      <c r="C5" s="154"/>
      <c r="D5" s="155"/>
      <c r="E5" s="155"/>
      <c r="F5" s="155"/>
      <c r="G5" s="155"/>
      <c r="H5" s="155"/>
    </row>
    <row r="6" spans="1:9" ht="15" customHeight="1" thickBot="1" x14ac:dyDescent="0.25">
      <c r="A6" s="156" t="s">
        <v>7</v>
      </c>
      <c r="B6" s="670" t="str">
        <f>+'RESUMEN AF'!D6</f>
        <v>Puebla</v>
      </c>
      <c r="C6" s="670"/>
      <c r="D6" s="670"/>
      <c r="E6" s="157"/>
      <c r="F6" s="158" t="s">
        <v>200</v>
      </c>
      <c r="G6" s="670">
        <f>+'RESUMEN AF'!I6</f>
        <v>2023</v>
      </c>
      <c r="H6" s="670"/>
    </row>
    <row r="7" spans="1:9" ht="20.25" customHeight="1" x14ac:dyDescent="0.2">
      <c r="A7" s="154"/>
      <c r="B7" s="154"/>
      <c r="C7" s="154"/>
      <c r="D7" s="159"/>
      <c r="E7" s="159"/>
      <c r="F7" s="159"/>
      <c r="G7" s="159"/>
      <c r="H7" s="159"/>
    </row>
    <row r="8" spans="1:9" ht="12.75" customHeight="1" x14ac:dyDescent="0.2">
      <c r="A8" s="671" t="s">
        <v>70</v>
      </c>
      <c r="B8" s="671"/>
      <c r="C8" s="160"/>
      <c r="D8" s="160"/>
      <c r="E8" s="160"/>
      <c r="F8" s="160"/>
      <c r="G8" s="160"/>
      <c r="H8" s="160"/>
      <c r="I8" s="161"/>
    </row>
    <row r="9" spans="1:9" ht="6" customHeight="1" thickBot="1" x14ac:dyDescent="0.25">
      <c r="D9" s="162"/>
      <c r="E9" s="162"/>
      <c r="F9" s="163"/>
      <c r="G9" s="163"/>
      <c r="H9" s="163"/>
    </row>
    <row r="10" spans="1:9" ht="27.75" customHeight="1" x14ac:dyDescent="0.2">
      <c r="A10" s="423" t="s">
        <v>5</v>
      </c>
      <c r="B10" s="666" t="s">
        <v>6</v>
      </c>
      <c r="C10" s="667"/>
      <c r="D10" s="667"/>
      <c r="E10" s="668"/>
      <c r="F10" s="424" t="s">
        <v>4</v>
      </c>
      <c r="G10" s="669" t="s">
        <v>84</v>
      </c>
      <c r="H10" s="669"/>
    </row>
    <row r="11" spans="1:9" ht="30" customHeight="1" x14ac:dyDescent="0.2">
      <c r="A11" s="654" t="s">
        <v>205</v>
      </c>
      <c r="B11" s="164">
        <v>1</v>
      </c>
      <c r="C11" s="656" t="s">
        <v>201</v>
      </c>
      <c r="D11" s="657"/>
      <c r="E11" s="658"/>
      <c r="F11" s="165">
        <f>+'RESUMEN AF'!F11</f>
        <v>2020009816.48</v>
      </c>
      <c r="G11" s="659">
        <f>+'RESUMEN AF'!G11</f>
        <v>40</v>
      </c>
      <c r="H11" s="659"/>
    </row>
    <row r="12" spans="1:9" ht="35.25" customHeight="1" x14ac:dyDescent="0.2">
      <c r="A12" s="655"/>
      <c r="B12" s="426">
        <v>2</v>
      </c>
      <c r="C12" s="660" t="s">
        <v>202</v>
      </c>
      <c r="D12" s="661"/>
      <c r="E12" s="662"/>
      <c r="F12" s="427">
        <f>+'RESUMEN AF'!F12</f>
        <v>385795735.61000001</v>
      </c>
      <c r="G12" s="646">
        <f>+'RESUMEN AF'!G12</f>
        <v>7.6394823918682615</v>
      </c>
      <c r="H12" s="646"/>
    </row>
    <row r="13" spans="1:9" ht="30" customHeight="1" x14ac:dyDescent="0.2">
      <c r="A13" s="655"/>
      <c r="B13" s="633">
        <v>3</v>
      </c>
      <c r="C13" s="635" t="s">
        <v>204</v>
      </c>
      <c r="D13" s="636"/>
      <c r="E13" s="166" t="s">
        <v>219</v>
      </c>
      <c r="F13" s="167">
        <f>+'RESUMEN AF'!F13</f>
        <v>132582158.33</v>
      </c>
      <c r="G13" s="639">
        <f>+'RESUMEN AF'!G13</f>
        <v>18.214312149093601</v>
      </c>
      <c r="H13" s="640"/>
    </row>
    <row r="14" spans="1:9" ht="30" customHeight="1" x14ac:dyDescent="0.2">
      <c r="A14" s="655"/>
      <c r="B14" s="634"/>
      <c r="C14" s="637"/>
      <c r="D14" s="638"/>
      <c r="E14" s="166" t="s">
        <v>186</v>
      </c>
      <c r="F14" s="167">
        <f>+'RESUMEN AF'!F14</f>
        <v>787245075.21000004</v>
      </c>
      <c r="G14" s="641"/>
      <c r="H14" s="642"/>
    </row>
    <row r="15" spans="1:9" ht="30" customHeight="1" x14ac:dyDescent="0.2">
      <c r="A15" s="655"/>
      <c r="B15" s="426">
        <v>4</v>
      </c>
      <c r="C15" s="647" t="s">
        <v>203</v>
      </c>
      <c r="D15" s="647"/>
      <c r="E15" s="183" t="s">
        <v>219</v>
      </c>
      <c r="F15" s="427">
        <f>+'RESUMEN AF'!F15</f>
        <v>895628977.60000002</v>
      </c>
      <c r="G15" s="646">
        <f>+'RESUMEN AF'!G15</f>
        <v>17.735141092743646</v>
      </c>
      <c r="H15" s="646"/>
    </row>
    <row r="16" spans="1:9" s="168" customFormat="1" ht="30" customHeight="1" x14ac:dyDescent="0.2">
      <c r="A16" s="643" t="s">
        <v>220</v>
      </c>
      <c r="B16" s="644"/>
      <c r="C16" s="644"/>
      <c r="D16" s="644"/>
      <c r="E16" s="645"/>
      <c r="F16" s="425">
        <f>+'RESUMEN AF'!F16</f>
        <v>3434016688.02</v>
      </c>
      <c r="G16" s="672">
        <f>+'RESUMEN AF'!G16</f>
        <v>68.000000000079197</v>
      </c>
      <c r="H16" s="672"/>
    </row>
    <row r="17" spans="1:8" s="154" customFormat="1" ht="33" customHeight="1" x14ac:dyDescent="0.2">
      <c r="A17" s="673" t="s">
        <v>206</v>
      </c>
      <c r="B17" s="426">
        <v>2</v>
      </c>
      <c r="C17" s="660" t="s">
        <v>202</v>
      </c>
      <c r="D17" s="661"/>
      <c r="E17" s="662"/>
      <c r="F17" s="427">
        <f>+'RESUMEN AF'!F17</f>
        <v>1616007853.1800003</v>
      </c>
      <c r="G17" s="646">
        <f>+'RESUMEN AF'!G17</f>
        <v>31.999999999920792</v>
      </c>
      <c r="H17" s="646"/>
    </row>
    <row r="18" spans="1:8" s="154" customFormat="1" ht="30" customHeight="1" x14ac:dyDescent="0.2">
      <c r="A18" s="674"/>
      <c r="B18" s="633">
        <v>3</v>
      </c>
      <c r="C18" s="635" t="s">
        <v>204</v>
      </c>
      <c r="D18" s="636"/>
      <c r="E18" s="166" t="s">
        <v>219</v>
      </c>
      <c r="F18" s="167">
        <f>+'RESUMEN AF'!F18</f>
        <v>0</v>
      </c>
      <c r="G18" s="639">
        <f>+'RESUMEN AF'!G18</f>
        <v>2.0306465113857097</v>
      </c>
      <c r="H18" s="640"/>
    </row>
    <row r="19" spans="1:8" s="154" customFormat="1" ht="30" customHeight="1" x14ac:dyDescent="0.2">
      <c r="A19" s="674"/>
      <c r="B19" s="634"/>
      <c r="C19" s="637"/>
      <c r="D19" s="638"/>
      <c r="E19" s="166" t="s">
        <v>186</v>
      </c>
      <c r="F19" s="167">
        <f>+'RESUMEN AF'!F19</f>
        <v>102548147.17</v>
      </c>
      <c r="G19" s="641"/>
      <c r="H19" s="642"/>
    </row>
    <row r="20" spans="1:8" s="154" customFormat="1" ht="30" customHeight="1" x14ac:dyDescent="0.2">
      <c r="A20" s="675"/>
      <c r="B20" s="426">
        <v>4</v>
      </c>
      <c r="C20" s="660" t="s">
        <v>203</v>
      </c>
      <c r="D20" s="661"/>
      <c r="E20" s="662"/>
      <c r="F20" s="427">
        <f>+'RESUMEN AF'!F20</f>
        <v>0</v>
      </c>
      <c r="G20" s="646">
        <f>+'RESUMEN AF'!G20</f>
        <v>0</v>
      </c>
      <c r="H20" s="646"/>
    </row>
    <row r="21" spans="1:8" s="154" customFormat="1" ht="30" customHeight="1" x14ac:dyDescent="0.2">
      <c r="A21" s="643" t="s">
        <v>252</v>
      </c>
      <c r="B21" s="644"/>
      <c r="C21" s="644"/>
      <c r="D21" s="644"/>
      <c r="E21" s="645"/>
      <c r="F21" s="425">
        <f>+'RESUMEN AF'!F21</f>
        <v>1616007853.1800003</v>
      </c>
      <c r="G21" s="672">
        <f>+'RESUMEN AF'!G21</f>
        <v>31.999999999920792</v>
      </c>
      <c r="H21" s="672"/>
    </row>
    <row r="22" spans="1:8" s="154" customFormat="1" ht="30" customHeight="1" x14ac:dyDescent="0.2">
      <c r="A22" s="648" t="s">
        <v>167</v>
      </c>
      <c r="B22" s="164">
        <v>1</v>
      </c>
      <c r="C22" s="656" t="s">
        <v>201</v>
      </c>
      <c r="D22" s="657"/>
      <c r="E22" s="658"/>
      <c r="F22" s="165">
        <f>+'RESUMEN AF'!F22</f>
        <v>2020009816.48</v>
      </c>
      <c r="G22" s="659">
        <f>+'RESUMEN AF'!G22</f>
        <v>40</v>
      </c>
      <c r="H22" s="659"/>
    </row>
    <row r="23" spans="1:8" s="154" customFormat="1" ht="35.25" customHeight="1" x14ac:dyDescent="0.2">
      <c r="A23" s="649"/>
      <c r="B23" s="426">
        <v>2</v>
      </c>
      <c r="C23" s="660" t="s">
        <v>202</v>
      </c>
      <c r="D23" s="661"/>
      <c r="E23" s="662"/>
      <c r="F23" s="427">
        <f>+'RESUMEN AF'!F23</f>
        <v>2001803588.7900004</v>
      </c>
      <c r="G23" s="646">
        <f>+'RESUMEN AF'!G23</f>
        <v>39.639482391789052</v>
      </c>
      <c r="H23" s="646"/>
    </row>
    <row r="24" spans="1:8" s="154" customFormat="1" ht="30" customHeight="1" x14ac:dyDescent="0.2">
      <c r="A24" s="649"/>
      <c r="B24" s="633">
        <v>3</v>
      </c>
      <c r="C24" s="635" t="s">
        <v>204</v>
      </c>
      <c r="D24" s="636"/>
      <c r="E24" s="166" t="s">
        <v>219</v>
      </c>
      <c r="F24" s="167">
        <f>+'RESUMEN AF'!F24</f>
        <v>132582158.33</v>
      </c>
      <c r="G24" s="639">
        <f>+'RESUMEN AF'!G24</f>
        <v>20.244958660479309</v>
      </c>
      <c r="H24" s="640"/>
    </row>
    <row r="25" spans="1:8" s="154" customFormat="1" ht="30" customHeight="1" x14ac:dyDescent="0.2">
      <c r="A25" s="649"/>
      <c r="B25" s="634"/>
      <c r="C25" s="637"/>
      <c r="D25" s="638"/>
      <c r="E25" s="166" t="s">
        <v>186</v>
      </c>
      <c r="F25" s="167">
        <f>+'RESUMEN AF'!F25</f>
        <v>889793222.38</v>
      </c>
      <c r="G25" s="641"/>
      <c r="H25" s="642"/>
    </row>
    <row r="26" spans="1:8" s="154" customFormat="1" ht="30" customHeight="1" x14ac:dyDescent="0.2">
      <c r="A26" s="649"/>
      <c r="B26" s="426">
        <v>4</v>
      </c>
      <c r="C26" s="647" t="s">
        <v>203</v>
      </c>
      <c r="D26" s="647"/>
      <c r="E26" s="183" t="s">
        <v>219</v>
      </c>
      <c r="F26" s="427">
        <f>+'RESUMEN AF'!F26</f>
        <v>895628977.60000002</v>
      </c>
      <c r="G26" s="646">
        <f>+'RESUMEN AF'!G26</f>
        <v>17.735141092743646</v>
      </c>
      <c r="H26" s="646"/>
    </row>
    <row r="27" spans="1:8" s="154" customFormat="1" ht="30" customHeight="1" x14ac:dyDescent="0.2">
      <c r="A27" s="643" t="s">
        <v>182</v>
      </c>
      <c r="B27" s="644"/>
      <c r="C27" s="644"/>
      <c r="D27" s="644"/>
      <c r="E27" s="645"/>
      <c r="F27" s="629">
        <f>+'RESUMEN AF'!F27</f>
        <v>5050024541.2000008</v>
      </c>
      <c r="G27" s="630"/>
      <c r="H27" s="631"/>
    </row>
    <row r="28" spans="1:8" ht="196.5" customHeight="1" x14ac:dyDescent="0.2">
      <c r="A28" s="632" t="str">
        <f>+'RESUMEN AF'!A28</f>
        <v>Estos recursos han sido registrados en la Cuenta Pública del Estado y la documentación original comprobatoria correspondiente cumple con los requisitos fiscales, administrativos y normativos vigentes en la entidad y se encuentra para su guarda y custodia en esta Unidad Administrativa, misma que está a disposición de la Secretaría de Salud para su revisión a efectos que se consideren procedentes para verificar el destino final de los recursos.
* Los montos reportados en este concepto de gasto están integrados por datos informativos (transversal) y/o acumulables (líquido). Para ver detalle, remítase al formato respectivo.
** Los totales expresados no son resultado de la suma de las columnas respectivas. Se excluyen montos de carácter informativo (transversal) provenientes del concepto: "Acciones de promoción, prevención y detección oportuna de enfermedades".
*** La compra de medicamentos, material de curación y otros insumos presupuestados en este Programa de Gasto, incluye el monto de los recursos que se entregarán en especie de acuerdo a los apéndices del Anexo 4 2023 del Acuerdo de coordinación para garantizar la prestación gratuita de servicios de salud, medicamentos y demás insumos asociados para las personas sin seguridad social, y deberán tomarse en cuenta dentro del presupuesto transferido a la entidad.   
1/ La programación y aplicación de recursos con cargo a los depósitos en la cuenta apertura para el estado en la Tesorería de la Federación, podrá realizarse ante la eventualidad que sean depositados recursos de conformidad a lo establecido en el párrafo segundo, fracción II de Artículo 77 bis 15 de la LGS vigente.</v>
      </c>
      <c r="B28" s="632"/>
      <c r="C28" s="632"/>
      <c r="D28" s="632"/>
      <c r="E28" s="632"/>
      <c r="F28" s="632"/>
      <c r="G28" s="632"/>
      <c r="H28" s="632"/>
    </row>
    <row r="29" spans="1:8" ht="78.75" customHeight="1" x14ac:dyDescent="0.2">
      <c r="A29" s="169"/>
      <c r="B29" s="169"/>
      <c r="C29" s="169"/>
      <c r="D29" s="169"/>
      <c r="E29" s="169"/>
      <c r="F29" s="169"/>
      <c r="G29" s="169"/>
      <c r="H29" s="169"/>
    </row>
    <row r="30" spans="1:8" ht="27.75" customHeight="1" thickBot="1" x14ac:dyDescent="0.25">
      <c r="A30" s="651"/>
      <c r="B30" s="651"/>
      <c r="C30" s="651"/>
      <c r="E30" s="170"/>
      <c r="F30" s="170"/>
      <c r="G30" s="171"/>
      <c r="H30" s="171"/>
    </row>
    <row r="31" spans="1:8" ht="20.25" customHeight="1" x14ac:dyDescent="0.2">
      <c r="A31" s="653" t="str">
        <f>+Detalle!K5</f>
        <v>José Antonio Martínez García</v>
      </c>
      <c r="B31" s="653"/>
      <c r="C31" s="653"/>
      <c r="E31" s="652" t="str">
        <f>+Detalle!K7</f>
        <v>Óscar Mario Fuentes Rojas</v>
      </c>
      <c r="F31" s="652"/>
      <c r="G31" s="171"/>
      <c r="H31" s="171"/>
    </row>
    <row r="32" spans="1:8" ht="257.25" customHeight="1" x14ac:dyDescent="0.2">
      <c r="A32" s="650" t="str">
        <f>+Detalle!K6</f>
        <v>Secretario de Salud y Director General de los Servicios de Salud del Estado de Puebla</v>
      </c>
      <c r="B32" s="650"/>
      <c r="C32" s="650"/>
      <c r="E32" s="650" t="str">
        <f>Detalle!K8</f>
        <v>Titular de la Unidad de Administración y Finanzas de la Secretaría de Salud y Coordinador de Planeación y Evaluación de los Servicios de Salud del Estado de Puebla</v>
      </c>
      <c r="F32" s="650"/>
      <c r="G32" s="172"/>
      <c r="H32" s="172"/>
    </row>
    <row r="35" spans="1:1" x14ac:dyDescent="0.2">
      <c r="A35" s="154"/>
    </row>
  </sheetData>
  <sheetProtection algorithmName="SHA-512" hashValue="4a2zWQMdpXL79jhceN3owcZCICtAxthi4KVV2uq0xDppHQ+Swn3vVYigNqo9FOmZ09e+9CkElQzjrNX+j/X1FQ==" saltValue="A8dtl78KHtN1QN918wdakw==" spinCount="100000" sheet="1" formatCells="0" formatColumns="0" formatRows="0"/>
  <customSheetViews>
    <customSheetView guid="{F1D24DD1-585A-4954-8468-251718BBBD97}" scale="70" showGridLines="0" fitToPage="1">
      <pane ySplit="10" topLeftCell="A23" activePane="bottomLeft" state="frozen"/>
      <selection pane="bottomLeft" activeCell="B6" sqref="B6:D6"/>
      <pageMargins left="0.23622047244094491" right="0.23622047244094491" top="0.15748031496062992" bottom="0.15748031496062992" header="0.11811023622047245" footer="0.11811023622047245"/>
      <printOptions horizontalCentered="1" verticalCentered="1"/>
      <pageSetup scale="62" fitToWidth="0" orientation="portrait" r:id="rId1"/>
      <headerFooter alignWithMargins="0">
        <oddFooter>&amp;L&amp;10&amp;A&amp;R&amp;10&amp;P DE &amp;N</oddFooter>
      </headerFooter>
    </customSheetView>
  </customSheetViews>
  <mergeCells count="48">
    <mergeCell ref="G16:H16"/>
    <mergeCell ref="A16:E16"/>
    <mergeCell ref="G23:H23"/>
    <mergeCell ref="B18:B19"/>
    <mergeCell ref="C18:D19"/>
    <mergeCell ref="G20:H20"/>
    <mergeCell ref="G21:H21"/>
    <mergeCell ref="G22:H22"/>
    <mergeCell ref="C20:E20"/>
    <mergeCell ref="C22:E22"/>
    <mergeCell ref="C23:E23"/>
    <mergeCell ref="A21:E21"/>
    <mergeCell ref="A17:A20"/>
    <mergeCell ref="G17:H17"/>
    <mergeCell ref="C17:E17"/>
    <mergeCell ref="G18:H19"/>
    <mergeCell ref="A1:H1"/>
    <mergeCell ref="A2:H2"/>
    <mergeCell ref="A3:H3"/>
    <mergeCell ref="B10:E10"/>
    <mergeCell ref="G10:H10"/>
    <mergeCell ref="G6:H6"/>
    <mergeCell ref="B6:D6"/>
    <mergeCell ref="A8:B8"/>
    <mergeCell ref="G13:H14"/>
    <mergeCell ref="A11:A15"/>
    <mergeCell ref="C15:D15"/>
    <mergeCell ref="C11:E11"/>
    <mergeCell ref="G11:H11"/>
    <mergeCell ref="C12:E12"/>
    <mergeCell ref="G12:H12"/>
    <mergeCell ref="B13:B14"/>
    <mergeCell ref="C13:D14"/>
    <mergeCell ref="G15:H15"/>
    <mergeCell ref="A32:C32"/>
    <mergeCell ref="A30:C30"/>
    <mergeCell ref="E31:F31"/>
    <mergeCell ref="E32:F32"/>
    <mergeCell ref="A31:C31"/>
    <mergeCell ref="F27:H27"/>
    <mergeCell ref="A28:H28"/>
    <mergeCell ref="B24:B25"/>
    <mergeCell ref="C24:D25"/>
    <mergeCell ref="G24:H25"/>
    <mergeCell ref="A27:E27"/>
    <mergeCell ref="G26:H26"/>
    <mergeCell ref="C26:D26"/>
    <mergeCell ref="A22:A26"/>
  </mergeCells>
  <dataValidations disablePrompts="1" count="1">
    <dataValidation type="list" allowBlank="1" sqref="E6">
      <formula1>#REF!</formula1>
    </dataValidation>
  </dataValidations>
  <printOptions horizontalCentered="1" verticalCentered="1"/>
  <pageMargins left="0.23622047244094491" right="0.23622047244094491" top="0.15748031496062992" bottom="0.15748031496062992" header="0.11811023622047245" footer="0.11811023622047245"/>
  <pageSetup scale="59" fitToWidth="0" orientation="portrait" r:id="rId2"/>
  <headerFooter alignWithMargins="0">
    <oddFooter>&amp;L&amp;10&amp;A&amp;R&amp;10&amp;P DE &amp;N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D4C19C"/>
    <pageSetUpPr fitToPage="1"/>
  </sheetPr>
  <dimension ref="A1:V229"/>
  <sheetViews>
    <sheetView showGridLines="0" tabSelected="1" zoomScale="70" zoomScaleNormal="70" zoomScaleSheetLayoutView="70" workbookViewId="0">
      <pane ySplit="10" topLeftCell="A11" activePane="bottomLeft" state="frozen"/>
      <selection activeCell="A10" sqref="A10"/>
      <selection pane="bottomLeft" activeCell="M6" sqref="M6"/>
    </sheetView>
  </sheetViews>
  <sheetFormatPr baseColWidth="10" defaultColWidth="11.42578125" defaultRowHeight="12.75" x14ac:dyDescent="0.2"/>
  <cols>
    <col min="1" max="1" width="23.7109375" style="153" customWidth="1"/>
    <col min="2" max="2" width="3.7109375" style="153" customWidth="1"/>
    <col min="3" max="3" width="20" style="153" customWidth="1"/>
    <col min="4" max="4" width="32.140625" style="153" customWidth="1"/>
    <col min="5" max="5" width="18.140625" style="153" customWidth="1"/>
    <col min="6" max="6" width="30.7109375" style="153" customWidth="1"/>
    <col min="7" max="7" width="5" style="153" customWidth="1"/>
    <col min="8" max="8" width="7.28515625" style="153" customWidth="1"/>
    <col min="9" max="9" width="27.28515625" style="153" customWidth="1"/>
    <col min="10" max="10" width="30.7109375" style="153" customWidth="1"/>
    <col min="11" max="11" width="25.42578125" style="153" customWidth="1"/>
    <col min="12" max="12" width="12.5703125" style="365" bestFit="1" customWidth="1"/>
    <col min="13" max="13" width="30.7109375" style="153" customWidth="1"/>
    <col min="14" max="14" width="10.7109375" style="153" customWidth="1"/>
    <col min="15" max="15" width="25" style="153" customWidth="1"/>
    <col min="16" max="224" width="9.140625" style="153" customWidth="1"/>
    <col min="225" max="16384" width="11.42578125" style="153"/>
  </cols>
  <sheetData>
    <row r="1" spans="1:22" ht="90.75" customHeight="1" x14ac:dyDescent="0.25">
      <c r="A1" s="663"/>
      <c r="B1" s="663"/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194"/>
    </row>
    <row r="2" spans="1:22" ht="18.75" x14ac:dyDescent="0.25">
      <c r="A2" s="692" t="s">
        <v>198</v>
      </c>
      <c r="B2" s="692"/>
      <c r="C2" s="692"/>
      <c r="D2" s="692"/>
      <c r="E2" s="692"/>
      <c r="F2" s="692"/>
      <c r="G2" s="692"/>
      <c r="H2" s="692"/>
      <c r="I2" s="692"/>
      <c r="J2" s="692"/>
      <c r="K2" s="692"/>
      <c r="L2" s="692"/>
      <c r="M2" s="692"/>
      <c r="N2" s="194"/>
    </row>
    <row r="3" spans="1:22" ht="18.75" x14ac:dyDescent="0.3">
      <c r="A3" s="693" t="s">
        <v>336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194"/>
    </row>
    <row r="4" spans="1:22" ht="4.5" customHeight="1" x14ac:dyDescent="0.25">
      <c r="A4" s="497"/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  <c r="M4" s="497"/>
      <c r="N4" s="194"/>
    </row>
    <row r="5" spans="1:22" ht="4.5" customHeight="1" x14ac:dyDescent="0.25">
      <c r="A5" s="503"/>
      <c r="B5" s="503"/>
      <c r="C5" s="503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94"/>
    </row>
    <row r="6" spans="1:22" ht="15" customHeight="1" x14ac:dyDescent="0.25">
      <c r="A6" s="694" t="s">
        <v>7</v>
      </c>
      <c r="B6" s="694"/>
      <c r="C6" s="694"/>
      <c r="D6" s="347" t="str" cm="1">
        <f t="array" ref="D6:E6">'MES A COMPROBAR FED'!C9:D9</f>
        <v>Puebla</v>
      </c>
      <c r="E6" s="348">
        <v>0</v>
      </c>
      <c r="F6" s="694" t="s">
        <v>200</v>
      </c>
      <c r="G6" s="694"/>
      <c r="H6" s="694"/>
      <c r="I6" s="347" cm="1">
        <f t="array" ref="I6:J6">'MES A COMPROBAR FED'!H9:I9</f>
        <v>2023</v>
      </c>
      <c r="J6" s="349">
        <v>0</v>
      </c>
      <c r="K6" s="500" t="s">
        <v>197</v>
      </c>
      <c r="L6" s="500"/>
      <c r="M6" s="350" cm="1">
        <f t="array" ref="M6:N6">'MES A COMPROBAR FED'!M9:N9</f>
        <v>45078</v>
      </c>
      <c r="N6" s="351">
        <v>0</v>
      </c>
    </row>
    <row r="7" spans="1:22" ht="21" customHeight="1" x14ac:dyDescent="0.25">
      <c r="A7" s="504"/>
      <c r="B7" s="504"/>
      <c r="C7" s="504"/>
      <c r="D7" s="502"/>
      <c r="E7" s="502"/>
      <c r="F7" s="502"/>
      <c r="G7" s="502"/>
      <c r="H7" s="502"/>
      <c r="I7" s="502"/>
      <c r="J7" s="502"/>
      <c r="K7" s="502"/>
      <c r="L7" s="502"/>
      <c r="M7" s="352"/>
    </row>
    <row r="8" spans="1:22" ht="27" customHeight="1" x14ac:dyDescent="0.25">
      <c r="A8" s="671" t="s">
        <v>317</v>
      </c>
      <c r="B8" s="671"/>
      <c r="C8" s="671"/>
      <c r="D8" s="160"/>
      <c r="E8" s="160"/>
      <c r="F8" s="160"/>
      <c r="G8" s="160"/>
      <c r="H8" s="160"/>
      <c r="I8" s="210"/>
      <c r="J8" s="160"/>
      <c r="K8" s="160"/>
      <c r="L8" s="160"/>
      <c r="M8" s="160"/>
      <c r="N8" s="161"/>
    </row>
    <row r="9" spans="1:22" ht="6" customHeight="1" thickBot="1" x14ac:dyDescent="0.25">
      <c r="A9" s="196"/>
      <c r="B9" s="196"/>
      <c r="C9" s="196"/>
      <c r="D9" s="505"/>
      <c r="E9" s="505"/>
      <c r="F9" s="506"/>
      <c r="G9" s="506"/>
      <c r="H9" s="506"/>
      <c r="I9" s="506"/>
      <c r="J9" s="506"/>
      <c r="K9" s="506"/>
      <c r="L9" s="506"/>
      <c r="M9" s="506"/>
    </row>
    <row r="10" spans="1:22" ht="27.75" customHeight="1" thickBot="1" x14ac:dyDescent="0.25">
      <c r="A10" s="499" t="s">
        <v>5</v>
      </c>
      <c r="B10" s="687" t="s">
        <v>6</v>
      </c>
      <c r="C10" s="687"/>
      <c r="D10" s="687"/>
      <c r="E10" s="687"/>
      <c r="F10" s="499" t="s">
        <v>4</v>
      </c>
      <c r="G10" s="687" t="s">
        <v>84</v>
      </c>
      <c r="H10" s="687"/>
      <c r="I10" s="499" t="s">
        <v>3</v>
      </c>
      <c r="J10" s="499" t="s">
        <v>15</v>
      </c>
      <c r="K10" s="499" t="s">
        <v>226</v>
      </c>
      <c r="L10" s="499" t="s">
        <v>84</v>
      </c>
      <c r="M10" s="499" t="s">
        <v>1</v>
      </c>
    </row>
    <row r="11" spans="1:22" ht="30" customHeight="1" x14ac:dyDescent="0.2">
      <c r="A11" s="696" t="s">
        <v>205</v>
      </c>
      <c r="B11" s="353">
        <v>1</v>
      </c>
      <c r="C11" s="678" t="s">
        <v>201</v>
      </c>
      <c r="D11" s="678"/>
      <c r="E11" s="678"/>
      <c r="F11" s="354">
        <f>+'1. REM-NUM'!$E$51</f>
        <v>2020009816.48</v>
      </c>
      <c r="G11" s="695">
        <f>(F11/$F$27)*100</f>
        <v>40</v>
      </c>
      <c r="H11" s="695"/>
      <c r="I11" s="355">
        <f>+'1. REM-NUM'!$AF$51</f>
        <v>175568957.16</v>
      </c>
      <c r="J11" s="354">
        <f>+'1. REM-NUM'!$AG$51</f>
        <v>889312687.51999998</v>
      </c>
      <c r="K11" s="355">
        <f>+'1. REM-NUM'!$AH$51</f>
        <v>0</v>
      </c>
      <c r="L11" s="507">
        <f>((J11+K11)/$F$27)*100</f>
        <v>17.610066649471747</v>
      </c>
      <c r="M11" s="356">
        <f>+'1. REM-NUM'!$AI$51</f>
        <v>1130697128.96</v>
      </c>
    </row>
    <row r="12" spans="1:22" ht="47.25" customHeight="1" x14ac:dyDescent="0.2">
      <c r="A12" s="696"/>
      <c r="B12" s="428">
        <v>2</v>
      </c>
      <c r="C12" s="679" t="s">
        <v>202</v>
      </c>
      <c r="D12" s="679"/>
      <c r="E12" s="679"/>
      <c r="F12" s="429">
        <f>+'2. MED'!$Y$24</f>
        <v>385795735.61000001</v>
      </c>
      <c r="G12" s="682">
        <f>(F12/$F$27)*100</f>
        <v>7.6394823918682615</v>
      </c>
      <c r="H12" s="682"/>
      <c r="I12" s="429">
        <f>+'2. MED'!$Z$24</f>
        <v>97552430.469999999</v>
      </c>
      <c r="J12" s="429">
        <f>+'2. MED'!$AA$24</f>
        <v>205906052.37</v>
      </c>
      <c r="K12" s="429">
        <f>+'2. MED'!$AB$24</f>
        <v>0</v>
      </c>
      <c r="L12" s="508">
        <f>((J12+K12)/$F$27)*100</f>
        <v>4.0773277573235722</v>
      </c>
      <c r="M12" s="430">
        <f>+'2. MED'!$AC$24</f>
        <v>179889683.24000001</v>
      </c>
    </row>
    <row r="13" spans="1:22" ht="30" customHeight="1" x14ac:dyDescent="0.2">
      <c r="A13" s="696"/>
      <c r="B13" s="691">
        <v>3</v>
      </c>
      <c r="C13" s="685" t="s">
        <v>204</v>
      </c>
      <c r="D13" s="685"/>
      <c r="E13" s="498" t="s">
        <v>219</v>
      </c>
      <c r="F13" s="357">
        <f>+'3.PYP'!$Y$24</f>
        <v>132582158.33</v>
      </c>
      <c r="G13" s="684">
        <f>((F13+F14)/$F$27)*100</f>
        <v>18.214312149093601</v>
      </c>
      <c r="H13" s="684"/>
      <c r="I13" s="357">
        <f>+'3.PYP'!$Z$24</f>
        <v>0</v>
      </c>
      <c r="J13" s="357">
        <f>+'3.PYP'!$AA$24</f>
        <v>0</v>
      </c>
      <c r="K13" s="357">
        <f>+'3.PYP'!$AB$24</f>
        <v>0</v>
      </c>
      <c r="L13" s="676">
        <f>((J13+K13+J14+K14)/$F$27)*100</f>
        <v>7.6887266303805841</v>
      </c>
      <c r="M13" s="358">
        <f>+'3.PYP'!$AC$24</f>
        <v>132582158.33</v>
      </c>
    </row>
    <row r="14" spans="1:22" ht="30" customHeight="1" x14ac:dyDescent="0.2">
      <c r="A14" s="696"/>
      <c r="B14" s="691"/>
      <c r="C14" s="685"/>
      <c r="D14" s="685"/>
      <c r="E14" s="498" t="s">
        <v>186</v>
      </c>
      <c r="F14" s="357">
        <f>+'3.PYP'!$Y$45</f>
        <v>787245075.21000004</v>
      </c>
      <c r="G14" s="684"/>
      <c r="H14" s="684"/>
      <c r="I14" s="357">
        <f>+'3.PYP'!$Z$45</f>
        <v>70451918.639999405</v>
      </c>
      <c r="J14" s="357">
        <f>+'3.PYP'!$AA$45</f>
        <v>388282581.73999935</v>
      </c>
      <c r="K14" s="357">
        <f>+'3.PYP'!$AB$45</f>
        <v>0</v>
      </c>
      <c r="L14" s="677"/>
      <c r="M14" s="358">
        <f>+'3.PYP'!$AC$45</f>
        <v>398962493.47000068</v>
      </c>
    </row>
    <row r="15" spans="1:22" ht="30" customHeight="1" thickBot="1" x14ac:dyDescent="0.25">
      <c r="A15" s="696"/>
      <c r="B15" s="431">
        <v>4</v>
      </c>
      <c r="C15" s="697" t="s">
        <v>203</v>
      </c>
      <c r="D15" s="698"/>
      <c r="E15" s="498" t="s">
        <v>219</v>
      </c>
      <c r="F15" s="429">
        <f>+'4 GO-NUM'!$Y$79</f>
        <v>895628977.60000002</v>
      </c>
      <c r="G15" s="682">
        <f>(F15/$F$27)*100</f>
        <v>17.735141092743646</v>
      </c>
      <c r="H15" s="682"/>
      <c r="I15" s="429">
        <f>+'4 GO-NUM'!$Z$79</f>
        <v>98710855.229999989</v>
      </c>
      <c r="J15" s="429">
        <f>+'4 GO-NUM'!$AA$79</f>
        <v>214356545.38</v>
      </c>
      <c r="K15" s="429">
        <f>+'4 GO-NUM'!$AB$79</f>
        <v>0</v>
      </c>
      <c r="L15" s="508">
        <f>((J15+K15)/$F$27)*100</f>
        <v>4.2446634393793268</v>
      </c>
      <c r="M15" s="430">
        <f>+'4 GO-NUM'!$AC$79</f>
        <v>681272432.22000003</v>
      </c>
    </row>
    <row r="16" spans="1:22" s="168" customFormat="1" ht="30" customHeight="1" thickBot="1" x14ac:dyDescent="0.25">
      <c r="A16" s="687" t="s">
        <v>220</v>
      </c>
      <c r="B16" s="687"/>
      <c r="C16" s="687"/>
      <c r="D16" s="687"/>
      <c r="E16" s="687"/>
      <c r="F16" s="437">
        <f>(SUM(F11:F15))-F14</f>
        <v>3434016688.02</v>
      </c>
      <c r="G16" s="680">
        <f>(F16/$F$27)*100</f>
        <v>68.000000000079197</v>
      </c>
      <c r="H16" s="680"/>
      <c r="I16" s="437">
        <f>(SUM(I11:I15))-I14</f>
        <v>371832242.86000001</v>
      </c>
      <c r="J16" s="437">
        <f>(SUM(J11:J15))-J14</f>
        <v>1309575285.27</v>
      </c>
      <c r="K16" s="437">
        <f>(SUM(K11:K15))-K14</f>
        <v>0</v>
      </c>
      <c r="L16" s="438">
        <f>((J16+K16)/$F$27)*100</f>
        <v>25.932057846174644</v>
      </c>
      <c r="M16" s="437">
        <f>(SUM(M11:M15))-M14</f>
        <v>2124441402.75</v>
      </c>
      <c r="V16" s="153"/>
    </row>
    <row r="17" spans="1:22" s="154" customFormat="1" ht="54" customHeight="1" x14ac:dyDescent="0.2">
      <c r="A17" s="688" t="s">
        <v>206</v>
      </c>
      <c r="B17" s="432">
        <v>2</v>
      </c>
      <c r="C17" s="679" t="s">
        <v>202</v>
      </c>
      <c r="D17" s="679"/>
      <c r="E17" s="679"/>
      <c r="F17" s="433">
        <f>+'2. MED'!$Y$33</f>
        <v>1616007853.1800003</v>
      </c>
      <c r="G17" s="686">
        <f>(F17/$F$27)*100</f>
        <v>31.999999999920792</v>
      </c>
      <c r="H17" s="686"/>
      <c r="I17" s="433">
        <f>+'2. MED'!$Z$33</f>
        <v>0</v>
      </c>
      <c r="J17" s="433">
        <f>+'2. MED'!$AA$33</f>
        <v>0</v>
      </c>
      <c r="K17" s="433">
        <f>+'2. MED'!$AB$33</f>
        <v>0</v>
      </c>
      <c r="L17" s="509">
        <f>((J17+K17)/$F$27)*100</f>
        <v>0</v>
      </c>
      <c r="M17" s="434">
        <f>+'2. MED'!$AC$33</f>
        <v>1616007853.1800003</v>
      </c>
      <c r="V17" s="153"/>
    </row>
    <row r="18" spans="1:22" s="154" customFormat="1" ht="30" customHeight="1" x14ac:dyDescent="0.2">
      <c r="A18" s="689"/>
      <c r="B18" s="691">
        <v>3</v>
      </c>
      <c r="C18" s="685" t="s">
        <v>204</v>
      </c>
      <c r="D18" s="685"/>
      <c r="E18" s="498" t="s">
        <v>219</v>
      </c>
      <c r="F18" s="357">
        <f>+'3.PYP'!$Y$36</f>
        <v>0</v>
      </c>
      <c r="G18" s="684">
        <f>((F18+F19)/$F$27)*100</f>
        <v>2.0306465113857097</v>
      </c>
      <c r="H18" s="684"/>
      <c r="I18" s="357">
        <f>+'3.PYP'!$Z$36</f>
        <v>0</v>
      </c>
      <c r="J18" s="357">
        <f>+'3.PYP'!$AA$36</f>
        <v>0</v>
      </c>
      <c r="K18" s="357">
        <f>+'3.PYP'!$AB$36</f>
        <v>0</v>
      </c>
      <c r="L18" s="676">
        <f>((J18+K18+J19+K19)/$F$27)*100</f>
        <v>0</v>
      </c>
      <c r="M18" s="358">
        <f>+'3.PYP'!$AC$36</f>
        <v>0</v>
      </c>
      <c r="V18" s="153"/>
    </row>
    <row r="19" spans="1:22" s="154" customFormat="1" ht="30" customHeight="1" x14ac:dyDescent="0.2">
      <c r="A19" s="689"/>
      <c r="B19" s="691"/>
      <c r="C19" s="685"/>
      <c r="D19" s="685"/>
      <c r="E19" s="498" t="s">
        <v>186</v>
      </c>
      <c r="F19" s="357">
        <f>+'3.PYP'!$Y$48</f>
        <v>102548147.17</v>
      </c>
      <c r="G19" s="684"/>
      <c r="H19" s="684"/>
      <c r="I19" s="357">
        <f>+'3.PYP'!$Z$48</f>
        <v>0</v>
      </c>
      <c r="J19" s="357">
        <f>+'3.PYP'!$AA$48</f>
        <v>0</v>
      </c>
      <c r="K19" s="357">
        <f>+'3.PYP'!$AB$48</f>
        <v>0</v>
      </c>
      <c r="L19" s="677"/>
      <c r="M19" s="358">
        <f>+'3.PYP'!$AC$48</f>
        <v>102548147.17</v>
      </c>
      <c r="V19" s="153"/>
    </row>
    <row r="20" spans="1:22" s="154" customFormat="1" ht="30" customHeight="1" thickBot="1" x14ac:dyDescent="0.25">
      <c r="A20" s="690"/>
      <c r="B20" s="431">
        <v>4</v>
      </c>
      <c r="C20" s="681" t="s">
        <v>203</v>
      </c>
      <c r="D20" s="681"/>
      <c r="E20" s="681"/>
      <c r="F20" s="435">
        <f>+'4.1 GO-ESP'!$Y$79</f>
        <v>0</v>
      </c>
      <c r="G20" s="683">
        <f>(F20/$F$27)*100</f>
        <v>0</v>
      </c>
      <c r="H20" s="683"/>
      <c r="I20" s="435">
        <f>+'4.1 GO-ESP'!$Z$79</f>
        <v>0</v>
      </c>
      <c r="J20" s="435">
        <f>+'4.1 GO-ESP'!$AA$79</f>
        <v>0</v>
      </c>
      <c r="K20" s="435">
        <f>+'4.1 GO-ESP'!$AB$79</f>
        <v>0</v>
      </c>
      <c r="L20" s="510">
        <f>((J20+K20)/$F$27)*100</f>
        <v>0</v>
      </c>
      <c r="M20" s="436">
        <f>+'4.1 GO-ESP'!$AC$79</f>
        <v>0</v>
      </c>
      <c r="V20" s="153"/>
    </row>
    <row r="21" spans="1:22" s="154" customFormat="1" ht="30" customHeight="1" thickBot="1" x14ac:dyDescent="0.25">
      <c r="A21" s="687" t="s">
        <v>252</v>
      </c>
      <c r="B21" s="687"/>
      <c r="C21" s="687"/>
      <c r="D21" s="687"/>
      <c r="E21" s="687"/>
      <c r="F21" s="437">
        <f>(SUM(F17:F20))-F19</f>
        <v>1616007853.1800003</v>
      </c>
      <c r="G21" s="680">
        <f>(F21/$F$27)*100</f>
        <v>31.999999999920792</v>
      </c>
      <c r="H21" s="680"/>
      <c r="I21" s="437">
        <f>(SUM(I17:I20))-I19</f>
        <v>0</v>
      </c>
      <c r="J21" s="437">
        <f>(SUM(J17:J20))-J19</f>
        <v>0</v>
      </c>
      <c r="K21" s="437">
        <f>(SUM(K17:K20))-K19</f>
        <v>0</v>
      </c>
      <c r="L21" s="438">
        <f>((J21+K21)/$F$27)*100</f>
        <v>0</v>
      </c>
      <c r="M21" s="437">
        <f>(SUM(M17:M20))-M19</f>
        <v>1616007853.1800003</v>
      </c>
      <c r="V21" s="153"/>
    </row>
    <row r="22" spans="1:22" s="154" customFormat="1" ht="30" customHeight="1" x14ac:dyDescent="0.2">
      <c r="A22" s="717" t="s">
        <v>167</v>
      </c>
      <c r="B22" s="353">
        <v>1</v>
      </c>
      <c r="C22" s="678" t="s">
        <v>201</v>
      </c>
      <c r="D22" s="678"/>
      <c r="E22" s="678"/>
      <c r="F22" s="355">
        <f>+F11</f>
        <v>2020009816.48</v>
      </c>
      <c r="G22" s="695">
        <f>(F22/$F$27)*100</f>
        <v>40</v>
      </c>
      <c r="H22" s="695"/>
      <c r="I22" s="355">
        <f>+I11</f>
        <v>175568957.16</v>
      </c>
      <c r="J22" s="355">
        <f>+J11</f>
        <v>889312687.51999998</v>
      </c>
      <c r="K22" s="355">
        <f>+K11</f>
        <v>0</v>
      </c>
      <c r="L22" s="511">
        <f>((J22+K22)/$F$27)*100</f>
        <v>17.610066649471747</v>
      </c>
      <c r="M22" s="356">
        <f>+M11</f>
        <v>1130697128.96</v>
      </c>
      <c r="V22" s="153"/>
    </row>
    <row r="23" spans="1:22" s="154" customFormat="1" ht="48" customHeight="1" x14ac:dyDescent="0.2">
      <c r="A23" s="717"/>
      <c r="B23" s="428">
        <v>2</v>
      </c>
      <c r="C23" s="679" t="s">
        <v>202</v>
      </c>
      <c r="D23" s="679"/>
      <c r="E23" s="679"/>
      <c r="F23" s="429">
        <f>+F12+F17</f>
        <v>2001803588.7900004</v>
      </c>
      <c r="G23" s="682">
        <f>(F23/$F$27)*100</f>
        <v>39.639482391789052</v>
      </c>
      <c r="H23" s="682"/>
      <c r="I23" s="429">
        <f t="shared" ref="I23:K26" si="0">+I12++I17</f>
        <v>97552430.469999999</v>
      </c>
      <c r="J23" s="429">
        <f t="shared" si="0"/>
        <v>205906052.37</v>
      </c>
      <c r="K23" s="429">
        <f t="shared" si="0"/>
        <v>0</v>
      </c>
      <c r="L23" s="508">
        <f>((J23+K23)/$F$27)*100</f>
        <v>4.0773277573235722</v>
      </c>
      <c r="M23" s="430">
        <f>+M12++M17</f>
        <v>1795897536.4200003</v>
      </c>
      <c r="V23" s="153"/>
    </row>
    <row r="24" spans="1:22" s="154" customFormat="1" ht="30" customHeight="1" x14ac:dyDescent="0.2">
      <c r="A24" s="717"/>
      <c r="B24" s="691">
        <v>3</v>
      </c>
      <c r="C24" s="685" t="s">
        <v>204</v>
      </c>
      <c r="D24" s="685"/>
      <c r="E24" s="498" t="s">
        <v>219</v>
      </c>
      <c r="F24" s="357">
        <f>+F13+F18</f>
        <v>132582158.33</v>
      </c>
      <c r="G24" s="684">
        <f>((F24+F25)/$F$27)*100</f>
        <v>20.244958660479309</v>
      </c>
      <c r="H24" s="684"/>
      <c r="I24" s="357">
        <f t="shared" si="0"/>
        <v>0</v>
      </c>
      <c r="J24" s="357">
        <f t="shared" si="0"/>
        <v>0</v>
      </c>
      <c r="K24" s="357">
        <f t="shared" si="0"/>
        <v>0</v>
      </c>
      <c r="L24" s="676">
        <f>((J24+K24+J25+K25)/$F$27)*100</f>
        <v>7.6887266303805841</v>
      </c>
      <c r="M24" s="358">
        <f>+M13++M18</f>
        <v>132582158.33</v>
      </c>
      <c r="V24" s="153"/>
    </row>
    <row r="25" spans="1:22" s="154" customFormat="1" ht="30" customHeight="1" x14ac:dyDescent="0.2">
      <c r="A25" s="717"/>
      <c r="B25" s="691"/>
      <c r="C25" s="685"/>
      <c r="D25" s="685"/>
      <c r="E25" s="498" t="s">
        <v>186</v>
      </c>
      <c r="F25" s="357">
        <f>+F14+F19</f>
        <v>889793222.38</v>
      </c>
      <c r="G25" s="684"/>
      <c r="H25" s="684"/>
      <c r="I25" s="357">
        <f t="shared" si="0"/>
        <v>70451918.639999405</v>
      </c>
      <c r="J25" s="357">
        <f t="shared" si="0"/>
        <v>388282581.73999935</v>
      </c>
      <c r="K25" s="357">
        <f t="shared" si="0"/>
        <v>0</v>
      </c>
      <c r="L25" s="677"/>
      <c r="M25" s="358">
        <f>+M14++M19</f>
        <v>501510640.6400007</v>
      </c>
      <c r="V25" s="153"/>
    </row>
    <row r="26" spans="1:22" s="154" customFormat="1" ht="30" customHeight="1" x14ac:dyDescent="0.2">
      <c r="A26" s="717"/>
      <c r="B26" s="431">
        <v>4</v>
      </c>
      <c r="C26" s="697" t="s">
        <v>203</v>
      </c>
      <c r="D26" s="698"/>
      <c r="E26" s="359" t="s">
        <v>219</v>
      </c>
      <c r="F26" s="429">
        <f>+F15+F20</f>
        <v>895628977.60000002</v>
      </c>
      <c r="G26" s="682">
        <f>(F26/$F$27)*100</f>
        <v>17.735141092743646</v>
      </c>
      <c r="H26" s="682"/>
      <c r="I26" s="429">
        <f t="shared" si="0"/>
        <v>98710855.229999989</v>
      </c>
      <c r="J26" s="429">
        <f t="shared" si="0"/>
        <v>214356545.38</v>
      </c>
      <c r="K26" s="429">
        <f t="shared" si="0"/>
        <v>0</v>
      </c>
      <c r="L26" s="508">
        <f>((J26+K26)/$F$27)*100</f>
        <v>4.2446634393793268</v>
      </c>
      <c r="M26" s="430">
        <f>+M15++M20</f>
        <v>681272432.22000003</v>
      </c>
      <c r="O26" s="360"/>
      <c r="V26" s="153"/>
    </row>
    <row r="27" spans="1:22" s="154" customFormat="1" ht="30" customHeight="1" thickBot="1" x14ac:dyDescent="0.25">
      <c r="A27" s="715" t="s">
        <v>182</v>
      </c>
      <c r="B27" s="716"/>
      <c r="C27" s="716"/>
      <c r="D27" s="716"/>
      <c r="E27" s="716"/>
      <c r="F27" s="714">
        <f>(SUM(F22:F26))-F25</f>
        <v>5050024541.2000008</v>
      </c>
      <c r="G27" s="714"/>
      <c r="H27" s="714"/>
      <c r="I27" s="439">
        <f>(SUM(I22:I26))-I25</f>
        <v>371832242.86000001</v>
      </c>
      <c r="J27" s="439">
        <f>(SUM(J22:J26))-J25</f>
        <v>1309575285.27</v>
      </c>
      <c r="K27" s="439">
        <f>(SUM(K22:K26))-K25</f>
        <v>0</v>
      </c>
      <c r="L27" s="512">
        <f>((J27+K27)/$F$27)*100</f>
        <v>25.932057846174644</v>
      </c>
      <c r="M27" s="440">
        <f>(SUM(M22:M26))-M25</f>
        <v>3740449255.9299998</v>
      </c>
      <c r="V27" s="153"/>
    </row>
    <row r="28" spans="1:22" ht="120" customHeight="1" x14ac:dyDescent="0.2">
      <c r="A28" s="701" t="str">
        <f>IF(Detalle!J4="Adherido",Detalle!AB4,Detalle!AB5)</f>
        <v>Estos recursos han sido registrados en la Cuenta Pública del Estado y la documentación original comprobatoria correspondiente cumple con los requisitos fiscales, administrativos y normativos vigentes en la entidad y se encuentra para su guarda y custodia en esta Unidad Administrativa, misma que está a disposición de la Secretaría de Salud para su revisión a efectos que se consideren procedentes para verificar el destino final de los recursos.
* Los montos reportados en este concepto de gasto están integrados por datos informativos (transversal) y/o acumulables (líquido). Para ver detalle, remítase al formato respectivo.
** Los totales expresados no son resultado de la suma de las columnas respectivas. Se excluyen montos de carácter informativo (transversal) provenientes del concepto: "Acciones de promoción, prevención y detección oportuna de enfermedades".
*** La compra de medicamentos, material de curación y otros insumos presupuestados en este Programa de Gasto, incluye el monto de los recursos que se entregarán en especie de acuerdo a los apéndices del Anexo 4 2023 del Acuerdo de coordinación para garantizar la prestación gratuita de servicios de salud, medicamentos y demás insumos asociados para las personas sin seguridad social, y deberán tomarse en cuenta dentro del presupuesto transferido a la entidad.   
1/ La programación y aplicación de recursos con cargo a los depósitos en la cuenta apertura para el estado en la Tesorería de la Federación, podrá realizarse ante la eventualidad que sean depositados recursos de conformidad a lo establecido en el párrafo segundo, fracción II de Artículo 77 bis 15 de la LGS vigente.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2" x14ac:dyDescent="0.2">
      <c r="A29" s="705" t="s">
        <v>230</v>
      </c>
      <c r="B29" s="705"/>
      <c r="C29" s="705"/>
      <c r="D29" s="705"/>
      <c r="E29" s="705"/>
      <c r="F29" s="705"/>
      <c r="G29" s="705"/>
      <c r="H29" s="705"/>
      <c r="I29" s="705"/>
      <c r="J29" s="705"/>
      <c r="K29" s="705"/>
      <c r="L29" s="705"/>
      <c r="M29" s="705"/>
    </row>
    <row r="30" spans="1:22" x14ac:dyDescent="0.2">
      <c r="A30" s="501" t="s">
        <v>184</v>
      </c>
      <c r="B30" s="705" t="s">
        <v>15</v>
      </c>
      <c r="C30" s="705"/>
      <c r="D30" s="705" t="s">
        <v>185</v>
      </c>
      <c r="E30" s="705"/>
      <c r="F30" s="705"/>
      <c r="G30" s="705"/>
      <c r="H30" s="705"/>
      <c r="I30" s="501" t="s">
        <v>184</v>
      </c>
      <c r="J30" s="501" t="s">
        <v>15</v>
      </c>
      <c r="K30" s="705" t="s">
        <v>331</v>
      </c>
      <c r="L30" s="705"/>
      <c r="M30" s="705"/>
    </row>
    <row r="31" spans="1:22" ht="19.5" customHeight="1" x14ac:dyDescent="0.2">
      <c r="A31" s="513">
        <f>'1. REM-NUM'!$AF$42+'1. REM-NUM'!$AF$43+'1. REM-NUM'!$AF$44+'1. REM-NUM'!$AF$45</f>
        <v>21326152.57</v>
      </c>
      <c r="B31" s="703">
        <f>'1. REM-NUM'!$AG$42+'1. REM-NUM'!$AG$43+'1. REM-NUM'!$AG$44+'1. REM-NUM'!$AG$45</f>
        <v>35565796.420000002</v>
      </c>
      <c r="C31" s="704"/>
      <c r="D31" s="706" t="s">
        <v>325</v>
      </c>
      <c r="E31" s="707"/>
      <c r="F31" s="707"/>
      <c r="G31" s="707"/>
      <c r="H31" s="708"/>
      <c r="I31" s="514" t="e">
        <f>#REF!</f>
        <v>#REF!</v>
      </c>
      <c r="J31" s="515" t="e">
        <f>#REF!</f>
        <v>#REF!</v>
      </c>
      <c r="K31" s="712" t="s">
        <v>284</v>
      </c>
      <c r="L31" s="712"/>
      <c r="M31" s="712"/>
    </row>
    <row r="32" spans="1:22" ht="32.25" customHeight="1" x14ac:dyDescent="0.2">
      <c r="A32" s="513">
        <f>+'2. MED'!$Z$18</f>
        <v>7112998.4900000002</v>
      </c>
      <c r="B32" s="703">
        <f>+'2. MED'!$AA$18</f>
        <v>26707098.980000004</v>
      </c>
      <c r="C32" s="704"/>
      <c r="D32" s="706" t="s">
        <v>321</v>
      </c>
      <c r="E32" s="707"/>
      <c r="F32" s="707"/>
      <c r="G32" s="707"/>
      <c r="H32" s="708"/>
      <c r="I32" s="513">
        <f>+'4 GO-NUM'!$Z$47+'4 GO-NUM'!$Z$49+'4 GO-NUM'!$Z$52+'4 GO-NUM'!$Z$53</f>
        <v>0</v>
      </c>
      <c r="J32" s="516">
        <f>+'4 GO-NUM'!$AA$47+'4 GO-NUM'!$AA$49+'4 GO-NUM'!$AA$52+'4 GO-NUM'!$AA$53</f>
        <v>0</v>
      </c>
      <c r="K32" s="713" t="s">
        <v>285</v>
      </c>
      <c r="L32" s="713"/>
      <c r="M32" s="713"/>
    </row>
    <row r="33" spans="1:13" ht="31.5" customHeight="1" x14ac:dyDescent="0.2">
      <c r="A33" s="513">
        <f>+'4 GO-NUM'!$Z$59</f>
        <v>0</v>
      </c>
      <c r="B33" s="703">
        <f>+'4 GO-NUM'!$AA$59</f>
        <v>0</v>
      </c>
      <c r="C33" s="704"/>
      <c r="D33" s="706" t="s">
        <v>326</v>
      </c>
      <c r="E33" s="707"/>
      <c r="F33" s="707"/>
      <c r="G33" s="707"/>
      <c r="H33" s="708"/>
      <c r="I33" s="513">
        <f>+'4 GO-NUM'!$Z$62+'4 GO-NUM'!$Z$72+'4 GO-NUM'!$Z$73+'4 GO-NUM'!$Z$76+'4 GO-NUM'!$Z$77</f>
        <v>0</v>
      </c>
      <c r="J33" s="516">
        <f>+'4 GO-NUM'!$AA$62+'4 GO-NUM'!$AA$72+'4 GO-NUM'!$AA$73+'4 GO-NUM'!$AA$76+'4 GO-NUM'!$AA$77</f>
        <v>0</v>
      </c>
      <c r="K33" s="713" t="s">
        <v>286</v>
      </c>
      <c r="L33" s="713"/>
      <c r="M33" s="713"/>
    </row>
    <row r="34" spans="1:13" ht="31.5" customHeight="1" x14ac:dyDescent="0.2">
      <c r="A34" s="513"/>
      <c r="B34" s="709"/>
      <c r="C34" s="709"/>
      <c r="D34" s="710"/>
      <c r="E34" s="710"/>
      <c r="F34" s="710"/>
      <c r="G34" s="710"/>
      <c r="H34" s="710"/>
      <c r="I34" s="513">
        <f>'4 GO-NUM'!Z60</f>
        <v>50519015</v>
      </c>
      <c r="J34" s="516">
        <f>'4 GO-NUM'!AA60</f>
        <v>76018813.599999994</v>
      </c>
      <c r="K34" s="713" t="s">
        <v>327</v>
      </c>
      <c r="L34" s="713"/>
      <c r="M34" s="713"/>
    </row>
    <row r="35" spans="1:13" ht="45.75" customHeight="1" x14ac:dyDescent="0.25">
      <c r="D35" s="361"/>
      <c r="I35" s="362"/>
      <c r="J35" s="363"/>
      <c r="K35" s="711"/>
      <c r="L35" s="711"/>
      <c r="M35" s="711"/>
    </row>
    <row r="36" spans="1:13" ht="43.5" customHeight="1" x14ac:dyDescent="0.2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</row>
    <row r="37" spans="1:13" ht="15" customHeight="1" thickBot="1" x14ac:dyDescent="0.25">
      <c r="A37" s="364"/>
      <c r="B37" s="364"/>
      <c r="C37" s="364"/>
      <c r="D37" s="364"/>
      <c r="E37" s="170"/>
      <c r="J37" s="170"/>
      <c r="K37" s="170"/>
      <c r="L37" s="170"/>
      <c r="M37" s="170"/>
    </row>
    <row r="38" spans="1:13" ht="20.25" customHeight="1" x14ac:dyDescent="0.2">
      <c r="A38" s="702" t="str">
        <f>+Detalle!K5</f>
        <v>José Antonio Martínez García</v>
      </c>
      <c r="B38" s="702"/>
      <c r="C38" s="702"/>
      <c r="D38" s="702"/>
      <c r="J38" s="190"/>
      <c r="K38" s="699" t="str">
        <f>+Detalle!K7</f>
        <v>Óscar Mario Fuentes Rojas</v>
      </c>
      <c r="L38" s="699"/>
      <c r="M38" s="699"/>
    </row>
    <row r="39" spans="1:13" ht="165" customHeight="1" x14ac:dyDescent="0.2">
      <c r="A39" s="700" t="str">
        <f>+Detalle!K6</f>
        <v>Secretario de Salud y Director General de los Servicios de Salud del Estado de Puebla</v>
      </c>
      <c r="B39" s="700"/>
      <c r="C39" s="700"/>
      <c r="D39" s="700"/>
      <c r="J39" s="191"/>
      <c r="K39" s="700" t="str">
        <f>+Detalle!K8</f>
        <v>Titular de la Unidad de Administración y Finanzas de la Secretaría de Salud y Coordinador de Planeación y Evaluación de los Servicios de Salud del Estado de Puebla</v>
      </c>
      <c r="L39" s="700"/>
      <c r="M39" s="700"/>
    </row>
    <row r="40" spans="1:13" x14ac:dyDescent="0.2">
      <c r="L40" s="154"/>
    </row>
    <row r="41" spans="1:13" x14ac:dyDescent="0.2">
      <c r="L41" s="154"/>
    </row>
    <row r="42" spans="1:13" x14ac:dyDescent="0.2">
      <c r="A42" s="154"/>
      <c r="L42" s="154"/>
    </row>
    <row r="43" spans="1:13" x14ac:dyDescent="0.2">
      <c r="L43" s="154"/>
    </row>
    <row r="44" spans="1:13" x14ac:dyDescent="0.2">
      <c r="L44" s="154"/>
    </row>
    <row r="45" spans="1:13" x14ac:dyDescent="0.2">
      <c r="L45" s="154"/>
    </row>
    <row r="46" spans="1:13" x14ac:dyDescent="0.2">
      <c r="L46" s="154"/>
    </row>
    <row r="47" spans="1:13" x14ac:dyDescent="0.2">
      <c r="L47" s="154"/>
    </row>
    <row r="48" spans="1:13" x14ac:dyDescent="0.2">
      <c r="L48" s="154"/>
    </row>
    <row r="49" spans="12:12" x14ac:dyDescent="0.2">
      <c r="L49" s="154"/>
    </row>
    <row r="50" spans="12:12" x14ac:dyDescent="0.2">
      <c r="L50" s="154"/>
    </row>
    <row r="51" spans="12:12" x14ac:dyDescent="0.2">
      <c r="L51" s="154"/>
    </row>
    <row r="52" spans="12:12" x14ac:dyDescent="0.2">
      <c r="L52" s="154"/>
    </row>
    <row r="53" spans="12:12" x14ac:dyDescent="0.2">
      <c r="L53" s="154"/>
    </row>
    <row r="54" spans="12:12" x14ac:dyDescent="0.2">
      <c r="L54" s="154"/>
    </row>
    <row r="55" spans="12:12" x14ac:dyDescent="0.2">
      <c r="L55" s="154"/>
    </row>
    <row r="56" spans="12:12" x14ac:dyDescent="0.2">
      <c r="L56" s="154"/>
    </row>
    <row r="57" spans="12:12" x14ac:dyDescent="0.2">
      <c r="L57" s="154"/>
    </row>
    <row r="58" spans="12:12" x14ac:dyDescent="0.2">
      <c r="L58" s="154"/>
    </row>
    <row r="59" spans="12:12" x14ac:dyDescent="0.2">
      <c r="L59" s="154"/>
    </row>
    <row r="60" spans="12:12" x14ac:dyDescent="0.2">
      <c r="L60" s="154"/>
    </row>
    <row r="61" spans="12:12" x14ac:dyDescent="0.2">
      <c r="L61" s="154"/>
    </row>
    <row r="62" spans="12:12" x14ac:dyDescent="0.2">
      <c r="L62" s="154"/>
    </row>
    <row r="63" spans="12:12" x14ac:dyDescent="0.2">
      <c r="L63" s="154"/>
    </row>
    <row r="64" spans="12:12" x14ac:dyDescent="0.2">
      <c r="L64" s="154"/>
    </row>
    <row r="65" spans="12:12" x14ac:dyDescent="0.2">
      <c r="L65" s="154"/>
    </row>
    <row r="66" spans="12:12" x14ac:dyDescent="0.2">
      <c r="L66" s="154"/>
    </row>
    <row r="67" spans="12:12" x14ac:dyDescent="0.2">
      <c r="L67" s="154"/>
    </row>
    <row r="68" spans="12:12" x14ac:dyDescent="0.2">
      <c r="L68" s="154"/>
    </row>
    <row r="69" spans="12:12" x14ac:dyDescent="0.2">
      <c r="L69" s="154"/>
    </row>
    <row r="70" spans="12:12" x14ac:dyDescent="0.2">
      <c r="L70" s="154"/>
    </row>
    <row r="71" spans="12:12" x14ac:dyDescent="0.2">
      <c r="L71" s="154"/>
    </row>
    <row r="72" spans="12:12" x14ac:dyDescent="0.2">
      <c r="L72" s="154"/>
    </row>
    <row r="73" spans="12:12" x14ac:dyDescent="0.2">
      <c r="L73" s="154"/>
    </row>
    <row r="74" spans="12:12" x14ac:dyDescent="0.2">
      <c r="L74" s="154"/>
    </row>
    <row r="75" spans="12:12" x14ac:dyDescent="0.2">
      <c r="L75" s="154"/>
    </row>
    <row r="76" spans="12:12" x14ac:dyDescent="0.2">
      <c r="L76" s="154"/>
    </row>
    <row r="77" spans="12:12" x14ac:dyDescent="0.2">
      <c r="L77" s="154"/>
    </row>
    <row r="78" spans="12:12" x14ac:dyDescent="0.2">
      <c r="L78" s="154"/>
    </row>
    <row r="79" spans="12:12" x14ac:dyDescent="0.2">
      <c r="L79" s="154"/>
    </row>
    <row r="80" spans="12:12" x14ac:dyDescent="0.2">
      <c r="L80" s="154"/>
    </row>
    <row r="81" spans="12:12" x14ac:dyDescent="0.2">
      <c r="L81" s="154"/>
    </row>
    <row r="82" spans="12:12" x14ac:dyDescent="0.2">
      <c r="L82" s="154"/>
    </row>
    <row r="83" spans="12:12" x14ac:dyDescent="0.2">
      <c r="L83" s="154"/>
    </row>
    <row r="84" spans="12:12" x14ac:dyDescent="0.2">
      <c r="L84" s="154"/>
    </row>
    <row r="85" spans="12:12" x14ac:dyDescent="0.2">
      <c r="L85" s="154"/>
    </row>
    <row r="86" spans="12:12" x14ac:dyDescent="0.2">
      <c r="L86" s="154"/>
    </row>
    <row r="87" spans="12:12" x14ac:dyDescent="0.2">
      <c r="L87" s="154"/>
    </row>
    <row r="88" spans="12:12" x14ac:dyDescent="0.2">
      <c r="L88" s="154"/>
    </row>
    <row r="89" spans="12:12" x14ac:dyDescent="0.2">
      <c r="L89" s="154"/>
    </row>
    <row r="90" spans="12:12" x14ac:dyDescent="0.2">
      <c r="L90" s="154"/>
    </row>
    <row r="91" spans="12:12" x14ac:dyDescent="0.2">
      <c r="L91" s="154"/>
    </row>
    <row r="92" spans="12:12" x14ac:dyDescent="0.2">
      <c r="L92" s="154"/>
    </row>
    <row r="93" spans="12:12" x14ac:dyDescent="0.2">
      <c r="L93" s="154"/>
    </row>
    <row r="94" spans="12:12" x14ac:dyDescent="0.2">
      <c r="L94" s="154"/>
    </row>
    <row r="95" spans="12:12" x14ac:dyDescent="0.2">
      <c r="L95" s="154"/>
    </row>
    <row r="96" spans="12:12" x14ac:dyDescent="0.2">
      <c r="L96" s="154"/>
    </row>
    <row r="97" spans="12:12" x14ac:dyDescent="0.2">
      <c r="L97" s="154"/>
    </row>
    <row r="98" spans="12:12" x14ac:dyDescent="0.2">
      <c r="L98" s="154"/>
    </row>
    <row r="99" spans="12:12" x14ac:dyDescent="0.2">
      <c r="L99" s="154"/>
    </row>
    <row r="100" spans="12:12" x14ac:dyDescent="0.2">
      <c r="L100" s="154"/>
    </row>
    <row r="101" spans="12:12" x14ac:dyDescent="0.2">
      <c r="L101" s="154"/>
    </row>
    <row r="102" spans="12:12" x14ac:dyDescent="0.2">
      <c r="L102" s="154"/>
    </row>
    <row r="103" spans="12:12" x14ac:dyDescent="0.2">
      <c r="L103" s="154"/>
    </row>
    <row r="104" spans="12:12" x14ac:dyDescent="0.2">
      <c r="L104" s="154"/>
    </row>
    <row r="105" spans="12:12" x14ac:dyDescent="0.2">
      <c r="L105" s="154"/>
    </row>
    <row r="106" spans="12:12" x14ac:dyDescent="0.2">
      <c r="L106" s="154"/>
    </row>
    <row r="107" spans="12:12" x14ac:dyDescent="0.2">
      <c r="L107" s="154"/>
    </row>
    <row r="108" spans="12:12" x14ac:dyDescent="0.2">
      <c r="L108" s="154"/>
    </row>
    <row r="109" spans="12:12" x14ac:dyDescent="0.2">
      <c r="L109" s="154"/>
    </row>
    <row r="110" spans="12:12" x14ac:dyDescent="0.2">
      <c r="L110" s="154"/>
    </row>
    <row r="111" spans="12:12" x14ac:dyDescent="0.2">
      <c r="L111" s="154"/>
    </row>
    <row r="112" spans="12:12" x14ac:dyDescent="0.2">
      <c r="L112" s="154"/>
    </row>
    <row r="113" spans="12:12" x14ac:dyDescent="0.2">
      <c r="L113" s="154"/>
    </row>
    <row r="114" spans="12:12" x14ac:dyDescent="0.2">
      <c r="L114" s="154"/>
    </row>
    <row r="115" spans="12:12" x14ac:dyDescent="0.2">
      <c r="L115" s="154"/>
    </row>
    <row r="116" spans="12:12" x14ac:dyDescent="0.2">
      <c r="L116" s="154"/>
    </row>
    <row r="117" spans="12:12" x14ac:dyDescent="0.2">
      <c r="L117" s="154"/>
    </row>
    <row r="118" spans="12:12" x14ac:dyDescent="0.2">
      <c r="L118" s="154"/>
    </row>
    <row r="119" spans="12:12" x14ac:dyDescent="0.2">
      <c r="L119" s="154"/>
    </row>
    <row r="120" spans="12:12" x14ac:dyDescent="0.2">
      <c r="L120" s="154"/>
    </row>
    <row r="121" spans="12:12" x14ac:dyDescent="0.2">
      <c r="L121" s="154"/>
    </row>
    <row r="122" spans="12:12" x14ac:dyDescent="0.2">
      <c r="L122" s="154"/>
    </row>
    <row r="123" spans="12:12" x14ac:dyDescent="0.2">
      <c r="L123" s="154"/>
    </row>
    <row r="124" spans="12:12" x14ac:dyDescent="0.2">
      <c r="L124" s="154"/>
    </row>
    <row r="125" spans="12:12" x14ac:dyDescent="0.2">
      <c r="L125" s="154"/>
    </row>
    <row r="126" spans="12:12" x14ac:dyDescent="0.2">
      <c r="L126" s="154"/>
    </row>
    <row r="127" spans="12:12" x14ac:dyDescent="0.2">
      <c r="L127" s="154"/>
    </row>
    <row r="128" spans="12:12" x14ac:dyDescent="0.2">
      <c r="L128" s="154"/>
    </row>
    <row r="129" spans="12:12" x14ac:dyDescent="0.2">
      <c r="L129" s="154"/>
    </row>
    <row r="130" spans="12:12" x14ac:dyDescent="0.2">
      <c r="L130" s="154"/>
    </row>
    <row r="131" spans="12:12" x14ac:dyDescent="0.2">
      <c r="L131" s="154"/>
    </row>
    <row r="132" spans="12:12" x14ac:dyDescent="0.2">
      <c r="L132" s="154"/>
    </row>
    <row r="133" spans="12:12" x14ac:dyDescent="0.2">
      <c r="L133" s="154"/>
    </row>
    <row r="134" spans="12:12" x14ac:dyDescent="0.2">
      <c r="L134" s="154"/>
    </row>
    <row r="135" spans="12:12" x14ac:dyDescent="0.2">
      <c r="L135" s="154"/>
    </row>
    <row r="136" spans="12:12" x14ac:dyDescent="0.2">
      <c r="L136" s="154"/>
    </row>
    <row r="137" spans="12:12" x14ac:dyDescent="0.2">
      <c r="L137" s="154"/>
    </row>
    <row r="138" spans="12:12" x14ac:dyDescent="0.2">
      <c r="L138" s="154"/>
    </row>
    <row r="139" spans="12:12" x14ac:dyDescent="0.2">
      <c r="L139" s="154"/>
    </row>
    <row r="140" spans="12:12" x14ac:dyDescent="0.2">
      <c r="L140" s="154"/>
    </row>
    <row r="141" spans="12:12" x14ac:dyDescent="0.2">
      <c r="L141" s="154"/>
    </row>
    <row r="142" spans="12:12" x14ac:dyDescent="0.2">
      <c r="L142" s="154"/>
    </row>
    <row r="143" spans="12:12" x14ac:dyDescent="0.2">
      <c r="L143" s="154"/>
    </row>
    <row r="144" spans="12:12" x14ac:dyDescent="0.2">
      <c r="L144" s="154"/>
    </row>
    <row r="145" spans="12:12" x14ac:dyDescent="0.2">
      <c r="L145" s="154"/>
    </row>
    <row r="146" spans="12:12" x14ac:dyDescent="0.2">
      <c r="L146" s="154"/>
    </row>
    <row r="147" spans="12:12" x14ac:dyDescent="0.2">
      <c r="L147" s="154"/>
    </row>
    <row r="148" spans="12:12" x14ac:dyDescent="0.2">
      <c r="L148" s="154"/>
    </row>
    <row r="149" spans="12:12" x14ac:dyDescent="0.2">
      <c r="L149" s="154"/>
    </row>
    <row r="150" spans="12:12" x14ac:dyDescent="0.2">
      <c r="L150" s="154"/>
    </row>
    <row r="151" spans="12:12" x14ac:dyDescent="0.2">
      <c r="L151" s="154"/>
    </row>
    <row r="152" spans="12:12" x14ac:dyDescent="0.2">
      <c r="L152" s="154"/>
    </row>
    <row r="153" spans="12:12" x14ac:dyDescent="0.2">
      <c r="L153" s="154"/>
    </row>
    <row r="154" spans="12:12" x14ac:dyDescent="0.2">
      <c r="L154" s="154"/>
    </row>
    <row r="155" spans="12:12" x14ac:dyDescent="0.2">
      <c r="L155" s="154"/>
    </row>
    <row r="156" spans="12:12" x14ac:dyDescent="0.2">
      <c r="L156" s="154"/>
    </row>
    <row r="157" spans="12:12" x14ac:dyDescent="0.2">
      <c r="L157" s="154"/>
    </row>
    <row r="158" spans="12:12" x14ac:dyDescent="0.2">
      <c r="L158" s="154"/>
    </row>
    <row r="159" spans="12:12" x14ac:dyDescent="0.2">
      <c r="L159" s="154"/>
    </row>
    <row r="160" spans="12:12" x14ac:dyDescent="0.2">
      <c r="L160" s="154"/>
    </row>
    <row r="161" spans="12:12" x14ac:dyDescent="0.2">
      <c r="L161" s="154"/>
    </row>
    <row r="162" spans="12:12" x14ac:dyDescent="0.2">
      <c r="L162" s="154"/>
    </row>
    <row r="163" spans="12:12" x14ac:dyDescent="0.2">
      <c r="L163" s="154"/>
    </row>
    <row r="164" spans="12:12" x14ac:dyDescent="0.2">
      <c r="L164" s="154"/>
    </row>
    <row r="165" spans="12:12" x14ac:dyDescent="0.2">
      <c r="L165" s="154"/>
    </row>
    <row r="166" spans="12:12" x14ac:dyDescent="0.2">
      <c r="L166" s="154"/>
    </row>
    <row r="167" spans="12:12" x14ac:dyDescent="0.2">
      <c r="L167" s="154"/>
    </row>
    <row r="168" spans="12:12" x14ac:dyDescent="0.2">
      <c r="L168" s="154"/>
    </row>
    <row r="169" spans="12:12" x14ac:dyDescent="0.2">
      <c r="L169" s="154"/>
    </row>
    <row r="170" spans="12:12" x14ac:dyDescent="0.2">
      <c r="L170" s="154"/>
    </row>
    <row r="171" spans="12:12" x14ac:dyDescent="0.2">
      <c r="L171" s="154"/>
    </row>
    <row r="172" spans="12:12" x14ac:dyDescent="0.2">
      <c r="L172" s="154"/>
    </row>
    <row r="173" spans="12:12" x14ac:dyDescent="0.2">
      <c r="L173" s="154"/>
    </row>
    <row r="174" spans="12:12" x14ac:dyDescent="0.2">
      <c r="L174" s="154"/>
    </row>
    <row r="175" spans="12:12" x14ac:dyDescent="0.2">
      <c r="L175" s="154"/>
    </row>
    <row r="176" spans="12:12" x14ac:dyDescent="0.2">
      <c r="L176" s="154"/>
    </row>
    <row r="177" spans="12:12" x14ac:dyDescent="0.2">
      <c r="L177" s="154"/>
    </row>
    <row r="178" spans="12:12" x14ac:dyDescent="0.2">
      <c r="L178" s="154"/>
    </row>
    <row r="179" spans="12:12" x14ac:dyDescent="0.2">
      <c r="L179" s="154"/>
    </row>
    <row r="180" spans="12:12" x14ac:dyDescent="0.2">
      <c r="L180" s="154"/>
    </row>
    <row r="181" spans="12:12" x14ac:dyDescent="0.2">
      <c r="L181" s="154"/>
    </row>
    <row r="182" spans="12:12" x14ac:dyDescent="0.2">
      <c r="L182" s="154"/>
    </row>
    <row r="183" spans="12:12" x14ac:dyDescent="0.2">
      <c r="L183" s="154"/>
    </row>
    <row r="184" spans="12:12" x14ac:dyDescent="0.2">
      <c r="L184" s="154"/>
    </row>
    <row r="185" spans="12:12" x14ac:dyDescent="0.2">
      <c r="L185" s="154"/>
    </row>
    <row r="186" spans="12:12" x14ac:dyDescent="0.2">
      <c r="L186" s="154"/>
    </row>
    <row r="187" spans="12:12" x14ac:dyDescent="0.2">
      <c r="L187" s="154"/>
    </row>
    <row r="188" spans="12:12" x14ac:dyDescent="0.2">
      <c r="L188" s="154"/>
    </row>
    <row r="189" spans="12:12" x14ac:dyDescent="0.2">
      <c r="L189" s="154"/>
    </row>
    <row r="190" spans="12:12" x14ac:dyDescent="0.2">
      <c r="L190" s="154"/>
    </row>
    <row r="191" spans="12:12" x14ac:dyDescent="0.2">
      <c r="L191" s="154"/>
    </row>
    <row r="192" spans="12:12" x14ac:dyDescent="0.2">
      <c r="L192" s="154"/>
    </row>
    <row r="193" spans="12:12" x14ac:dyDescent="0.2">
      <c r="L193" s="154"/>
    </row>
    <row r="194" spans="12:12" x14ac:dyDescent="0.2">
      <c r="L194" s="154"/>
    </row>
    <row r="195" spans="12:12" x14ac:dyDescent="0.2">
      <c r="L195" s="154"/>
    </row>
    <row r="196" spans="12:12" x14ac:dyDescent="0.2">
      <c r="L196" s="154"/>
    </row>
    <row r="197" spans="12:12" x14ac:dyDescent="0.2">
      <c r="L197" s="154"/>
    </row>
    <row r="198" spans="12:12" x14ac:dyDescent="0.2">
      <c r="L198" s="154"/>
    </row>
    <row r="199" spans="12:12" x14ac:dyDescent="0.2">
      <c r="L199" s="154"/>
    </row>
    <row r="200" spans="12:12" x14ac:dyDescent="0.2">
      <c r="L200" s="154"/>
    </row>
    <row r="201" spans="12:12" x14ac:dyDescent="0.2">
      <c r="L201" s="154"/>
    </row>
    <row r="202" spans="12:12" x14ac:dyDescent="0.2">
      <c r="L202" s="154"/>
    </row>
    <row r="203" spans="12:12" x14ac:dyDescent="0.2">
      <c r="L203" s="154"/>
    </row>
    <row r="204" spans="12:12" x14ac:dyDescent="0.2">
      <c r="L204" s="154"/>
    </row>
    <row r="205" spans="12:12" x14ac:dyDescent="0.2">
      <c r="L205" s="154"/>
    </row>
    <row r="206" spans="12:12" x14ac:dyDescent="0.2">
      <c r="L206" s="154"/>
    </row>
    <row r="207" spans="12:12" x14ac:dyDescent="0.2">
      <c r="L207" s="154"/>
    </row>
    <row r="208" spans="12:12" x14ac:dyDescent="0.2">
      <c r="L208" s="154"/>
    </row>
    <row r="209" spans="12:12" x14ac:dyDescent="0.2">
      <c r="L209" s="154"/>
    </row>
    <row r="210" spans="12:12" x14ac:dyDescent="0.2">
      <c r="L210" s="154"/>
    </row>
    <row r="211" spans="12:12" x14ac:dyDescent="0.2">
      <c r="L211" s="154"/>
    </row>
    <row r="212" spans="12:12" x14ac:dyDescent="0.2">
      <c r="L212" s="154"/>
    </row>
    <row r="213" spans="12:12" x14ac:dyDescent="0.2">
      <c r="L213" s="154"/>
    </row>
    <row r="214" spans="12:12" x14ac:dyDescent="0.2">
      <c r="L214" s="154"/>
    </row>
    <row r="215" spans="12:12" x14ac:dyDescent="0.2">
      <c r="L215" s="154"/>
    </row>
    <row r="216" spans="12:12" x14ac:dyDescent="0.2">
      <c r="L216" s="154"/>
    </row>
    <row r="217" spans="12:12" x14ac:dyDescent="0.2">
      <c r="L217" s="154"/>
    </row>
    <row r="218" spans="12:12" x14ac:dyDescent="0.2">
      <c r="L218" s="154"/>
    </row>
    <row r="219" spans="12:12" x14ac:dyDescent="0.2">
      <c r="L219" s="154"/>
    </row>
    <row r="220" spans="12:12" x14ac:dyDescent="0.2">
      <c r="L220" s="154"/>
    </row>
    <row r="221" spans="12:12" x14ac:dyDescent="0.2">
      <c r="L221" s="154"/>
    </row>
    <row r="222" spans="12:12" x14ac:dyDescent="0.2">
      <c r="L222" s="154"/>
    </row>
    <row r="223" spans="12:12" x14ac:dyDescent="0.2">
      <c r="L223" s="154"/>
    </row>
    <row r="224" spans="12:12" x14ac:dyDescent="0.2">
      <c r="L224" s="154"/>
    </row>
    <row r="225" spans="12:12" x14ac:dyDescent="0.2">
      <c r="L225" s="154"/>
    </row>
    <row r="226" spans="12:12" x14ac:dyDescent="0.2">
      <c r="L226" s="154"/>
    </row>
    <row r="227" spans="12:12" x14ac:dyDescent="0.2">
      <c r="L227" s="154"/>
    </row>
    <row r="228" spans="12:12" x14ac:dyDescent="0.2">
      <c r="L228" s="154"/>
    </row>
    <row r="229" spans="12:12" x14ac:dyDescent="0.2">
      <c r="L229" s="154"/>
    </row>
  </sheetData>
  <sheetProtection formatCells="0" formatColumns="0" formatRows="0"/>
  <customSheetViews>
    <customSheetView guid="{F1D24DD1-585A-4954-8468-251718BBBD97}" scale="55" showGridLines="0" fitToPage="1" topLeftCell="E1">
      <pane ySplit="10" topLeftCell="A11" activePane="bottomLeft" state="frozen"/>
      <selection pane="bottomLeft" activeCell="I12" sqref="I12"/>
      <pageMargins left="0.23622047244094491" right="0.23622047244094491" top="0.15748031496062992" bottom="0.15748031496062992" header="0.11811023622047245" footer="0.11811023622047245"/>
      <printOptions horizontalCentered="1" verticalCentered="1"/>
      <pageSetup scale="44" fitToWidth="0" orientation="landscape" r:id="rId1"/>
      <headerFooter alignWithMargins="0">
        <oddFooter>&amp;L&amp;10&amp;A&amp;R&amp;10&amp;P DE &amp;N</oddFooter>
      </headerFooter>
    </customSheetView>
  </customSheetViews>
  <mergeCells count="67">
    <mergeCell ref="K32:M32"/>
    <mergeCell ref="K33:M33"/>
    <mergeCell ref="K34:M34"/>
    <mergeCell ref="G26:H26"/>
    <mergeCell ref="G22:H22"/>
    <mergeCell ref="G23:H23"/>
    <mergeCell ref="A29:M29"/>
    <mergeCell ref="K30:M30"/>
    <mergeCell ref="D33:H33"/>
    <mergeCell ref="F27:H27"/>
    <mergeCell ref="A27:E27"/>
    <mergeCell ref="B24:B25"/>
    <mergeCell ref="G24:H25"/>
    <mergeCell ref="C24:D25"/>
    <mergeCell ref="C26:D26"/>
    <mergeCell ref="A22:A26"/>
    <mergeCell ref="K38:M38"/>
    <mergeCell ref="K39:M39"/>
    <mergeCell ref="A28:M28"/>
    <mergeCell ref="A38:D38"/>
    <mergeCell ref="A39:D39"/>
    <mergeCell ref="B33:C33"/>
    <mergeCell ref="B30:C30"/>
    <mergeCell ref="D30:H30"/>
    <mergeCell ref="B31:C31"/>
    <mergeCell ref="D31:H31"/>
    <mergeCell ref="B32:C32"/>
    <mergeCell ref="D32:H32"/>
    <mergeCell ref="B34:C34"/>
    <mergeCell ref="D34:H34"/>
    <mergeCell ref="K35:M35"/>
    <mergeCell ref="K31:M31"/>
    <mergeCell ref="A8:C8"/>
    <mergeCell ref="G16:H16"/>
    <mergeCell ref="G13:H14"/>
    <mergeCell ref="A16:E16"/>
    <mergeCell ref="G10:H10"/>
    <mergeCell ref="G11:H11"/>
    <mergeCell ref="C11:E11"/>
    <mergeCell ref="C12:E12"/>
    <mergeCell ref="B13:B14"/>
    <mergeCell ref="B10:E10"/>
    <mergeCell ref="G12:H12"/>
    <mergeCell ref="A11:A15"/>
    <mergeCell ref="C13:D14"/>
    <mergeCell ref="C15:D15"/>
    <mergeCell ref="A1:M1"/>
    <mergeCell ref="A2:M2"/>
    <mergeCell ref="A3:M3"/>
    <mergeCell ref="A6:C6"/>
    <mergeCell ref="F6:H6"/>
    <mergeCell ref="L24:L25"/>
    <mergeCell ref="C22:E22"/>
    <mergeCell ref="C23:E23"/>
    <mergeCell ref="G21:H21"/>
    <mergeCell ref="L13:L14"/>
    <mergeCell ref="L18:L19"/>
    <mergeCell ref="C20:E20"/>
    <mergeCell ref="G15:H15"/>
    <mergeCell ref="G20:H20"/>
    <mergeCell ref="G18:H19"/>
    <mergeCell ref="C18:D19"/>
    <mergeCell ref="C17:E17"/>
    <mergeCell ref="G17:H17"/>
    <mergeCell ref="A21:E21"/>
    <mergeCell ref="A17:A20"/>
    <mergeCell ref="B18:B19"/>
  </mergeCells>
  <printOptions horizontalCentered="1" verticalCentered="1"/>
  <pageMargins left="0.23622047244094491" right="0.23622047244094491" top="0.15748031496062992" bottom="0.15748031496062992" header="0.11811023622047245" footer="0.11811023622047245"/>
  <pageSetup scale="44" fitToWidth="0" orientation="landscape" r:id="rId2"/>
  <headerFooter alignWithMargins="0">
    <oddFooter>&amp;L&amp;10&amp;A&amp;R&amp;10&amp;P DE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D4C19C"/>
  </sheetPr>
  <dimension ref="A1:CO63"/>
  <sheetViews>
    <sheetView showGridLines="0" view="pageBreakPreview" topLeftCell="V16" zoomScale="60" zoomScaleNormal="70" workbookViewId="0">
      <selection activeCell="Z1" sqref="Z1:AI63"/>
    </sheetView>
  </sheetViews>
  <sheetFormatPr baseColWidth="10" defaultColWidth="11.42578125" defaultRowHeight="12.75" x14ac:dyDescent="0.2"/>
  <cols>
    <col min="1" max="1" width="11.7109375" style="17" bestFit="1" customWidth="1"/>
    <col min="2" max="2" width="11.7109375" style="17" customWidth="1"/>
    <col min="3" max="3" width="17.85546875" style="17" customWidth="1"/>
    <col min="4" max="4" width="80.42578125" style="18" customWidth="1"/>
    <col min="5" max="5" width="27.28515625" style="2" bestFit="1" customWidth="1"/>
    <col min="6" max="6" width="27.28515625" style="2" customWidth="1"/>
    <col min="7" max="14" width="24.42578125" style="2" customWidth="1"/>
    <col min="15" max="15" width="27.7109375" style="2" customWidth="1"/>
    <col min="16" max="16" width="23" style="2" customWidth="1"/>
    <col min="17" max="22" width="27" style="2" customWidth="1"/>
    <col min="23" max="24" width="11.42578125" style="2" customWidth="1"/>
    <col min="25" max="25" width="11.42578125" style="2"/>
    <col min="26" max="26" width="13.42578125" style="2" customWidth="1"/>
    <col min="27" max="27" width="12" style="2" customWidth="1"/>
    <col min="28" max="28" width="8.7109375" style="2" customWidth="1"/>
    <col min="29" max="29" width="72.42578125" style="2" customWidth="1"/>
    <col min="30" max="30" width="13.28515625" style="2" customWidth="1"/>
    <col min="31" max="31" width="24.5703125" style="2" bestFit="1" customWidth="1"/>
    <col min="32" max="32" width="24" style="2" customWidth="1"/>
    <col min="33" max="33" width="23.5703125" style="2" customWidth="1"/>
    <col min="34" max="34" width="21.7109375" style="2" customWidth="1"/>
    <col min="35" max="35" width="24.5703125" style="2" bestFit="1" customWidth="1"/>
    <col min="36" max="66" width="6.28515625" style="2" customWidth="1"/>
    <col min="67" max="70" width="15.7109375" style="2" customWidth="1"/>
    <col min="71" max="73" width="9.140625" style="2" customWidth="1"/>
    <col min="74" max="74" width="17.28515625" style="2" customWidth="1"/>
    <col min="75" max="75" width="18" style="2" customWidth="1"/>
    <col min="76" max="76" width="17.5703125" style="2" customWidth="1"/>
    <col min="77" max="77" width="17" style="2" customWidth="1"/>
    <col min="78" max="78" width="17.140625" style="2" customWidth="1"/>
    <col min="79" max="80" width="16.7109375" style="2" customWidth="1"/>
    <col min="81" max="81" width="17.85546875" style="2" customWidth="1"/>
    <col min="82" max="82" width="20.42578125" style="2" customWidth="1"/>
    <col min="83" max="83" width="19.42578125" style="2" customWidth="1"/>
    <col min="84" max="84" width="21.140625" style="2" customWidth="1"/>
    <col min="85" max="89" width="20" style="2" customWidth="1"/>
    <col min="90" max="262" width="9.140625" style="2" customWidth="1"/>
    <col min="263" max="16384" width="11.42578125" style="2"/>
  </cols>
  <sheetData>
    <row r="1" spans="1:90" s="153" customFormat="1" ht="25.5" customHeight="1" x14ac:dyDescent="0.2">
      <c r="A1" s="202"/>
      <c r="B1" s="202"/>
      <c r="C1" s="202"/>
      <c r="D1" s="203"/>
      <c r="Z1" s="766" t="s">
        <v>198</v>
      </c>
      <c r="AA1" s="766"/>
      <c r="AB1" s="766"/>
      <c r="AC1" s="766"/>
      <c r="AD1" s="766"/>
      <c r="AE1" s="766"/>
      <c r="AF1" s="766"/>
      <c r="AG1" s="766"/>
      <c r="AH1" s="766"/>
      <c r="AI1" s="766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160"/>
      <c r="BO1" s="160"/>
      <c r="BP1" s="160"/>
      <c r="BQ1" s="160"/>
      <c r="BR1" s="160"/>
    </row>
    <row r="2" spans="1:90" s="153" customFormat="1" ht="45" customHeight="1" x14ac:dyDescent="0.2">
      <c r="A2" s="202"/>
      <c r="B2" s="724"/>
      <c r="C2" s="724"/>
      <c r="D2" s="724"/>
      <c r="E2" s="401"/>
      <c r="F2" s="401"/>
      <c r="G2" s="401"/>
      <c r="H2" s="401"/>
      <c r="I2" s="401"/>
      <c r="J2" s="401"/>
      <c r="K2" s="401"/>
      <c r="L2" s="401"/>
      <c r="Z2" s="767" t="s">
        <v>312</v>
      </c>
      <c r="AA2" s="767"/>
      <c r="AB2" s="767"/>
      <c r="AC2" s="767"/>
      <c r="AD2" s="767"/>
      <c r="AE2" s="767"/>
      <c r="AF2" s="195"/>
      <c r="AG2" s="195"/>
      <c r="AH2" s="195"/>
      <c r="AI2" s="195"/>
      <c r="AJ2" s="204"/>
      <c r="AK2" s="204"/>
      <c r="AL2" s="204"/>
      <c r="AM2" s="204"/>
      <c r="AN2" s="204"/>
      <c r="AO2" s="204"/>
      <c r="AP2" s="204"/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F2" s="204"/>
      <c r="BG2" s="204"/>
      <c r="BH2" s="204"/>
      <c r="BI2" s="204"/>
      <c r="BJ2" s="204"/>
      <c r="BK2" s="204"/>
      <c r="BL2" s="204"/>
      <c r="BM2" s="204"/>
      <c r="BN2" s="204"/>
      <c r="BO2" s="204"/>
      <c r="BP2" s="155"/>
      <c r="BQ2" s="155"/>
      <c r="BR2" s="155"/>
    </row>
    <row r="3" spans="1:90" s="153" customFormat="1" ht="20.25" customHeight="1" x14ac:dyDescent="0.2">
      <c r="A3" s="202"/>
      <c r="B3" s="202"/>
      <c r="C3" s="202"/>
      <c r="D3" s="203"/>
      <c r="Z3" s="503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204"/>
      <c r="BP3" s="154"/>
      <c r="BQ3" s="154"/>
      <c r="BR3" s="154"/>
    </row>
    <row r="4" spans="1:90" s="153" customFormat="1" ht="25.5" customHeight="1" x14ac:dyDescent="0.2">
      <c r="A4" s="202"/>
      <c r="B4" s="202"/>
      <c r="C4" s="202"/>
      <c r="D4" s="203"/>
      <c r="Z4" s="503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204"/>
      <c r="BP4" s="154"/>
      <c r="BQ4" s="154"/>
      <c r="BR4" s="154"/>
    </row>
    <row r="5" spans="1:90" s="153" customFormat="1" ht="15" x14ac:dyDescent="0.2">
      <c r="A5" s="202"/>
      <c r="B5" s="202"/>
      <c r="C5" s="202"/>
      <c r="D5" s="203"/>
      <c r="Z5" s="754" t="s">
        <v>7</v>
      </c>
      <c r="AA5" s="754"/>
      <c r="AB5" s="768" t="str">
        <f>+'RESUMEN AF'!D6</f>
        <v>Puebla</v>
      </c>
      <c r="AC5" s="768"/>
      <c r="AD5" s="157"/>
      <c r="AE5" s="158" t="s">
        <v>200</v>
      </c>
      <c r="AF5" s="531">
        <v>2023</v>
      </c>
      <c r="AG5" s="156"/>
      <c r="AH5" s="157" t="s">
        <v>11</v>
      </c>
      <c r="AI5" s="206">
        <f>'MES A COMPROBAR FED'!M9</f>
        <v>45078</v>
      </c>
      <c r="AJ5" s="155"/>
      <c r="AK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R5" s="156"/>
    </row>
    <row r="6" spans="1:90" s="153" customFormat="1" ht="51" customHeight="1" x14ac:dyDescent="0.2">
      <c r="A6" s="402"/>
      <c r="B6" s="402"/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402"/>
      <c r="W6" s="402"/>
      <c r="X6" s="402"/>
      <c r="Y6" s="402"/>
      <c r="Z6" s="539"/>
      <c r="AA6" s="539"/>
      <c r="AB6" s="539"/>
      <c r="AC6" s="539"/>
      <c r="AD6" s="539"/>
      <c r="AE6" s="539"/>
      <c r="AF6" s="539"/>
      <c r="AG6" s="539"/>
      <c r="AH6" s="539"/>
      <c r="AI6" s="539"/>
      <c r="AJ6" s="402"/>
      <c r="AK6" s="402"/>
      <c r="AL6" s="402"/>
      <c r="AM6" s="402"/>
      <c r="AN6" s="402"/>
      <c r="AO6" s="402"/>
      <c r="AP6" s="402"/>
      <c r="AQ6" s="402"/>
      <c r="AR6" s="402"/>
      <c r="AS6" s="402"/>
      <c r="AT6" s="402"/>
      <c r="AU6" s="402"/>
      <c r="AV6" s="402"/>
      <c r="AW6" s="402"/>
      <c r="AX6" s="402"/>
      <c r="AY6" s="402"/>
      <c r="AZ6" s="402"/>
      <c r="BA6" s="402"/>
      <c r="BB6" s="402"/>
      <c r="BC6" s="402"/>
      <c r="BD6" s="402"/>
      <c r="BE6" s="402"/>
      <c r="BF6" s="402"/>
      <c r="BG6" s="402"/>
      <c r="BH6" s="402"/>
      <c r="BI6" s="402"/>
      <c r="BJ6" s="402"/>
      <c r="BK6" s="402"/>
      <c r="BL6" s="402"/>
      <c r="BM6" s="402"/>
      <c r="BN6" s="402"/>
      <c r="BO6" s="402"/>
      <c r="BP6" s="402"/>
      <c r="BQ6" s="402"/>
      <c r="BR6" s="402"/>
      <c r="BS6" s="402"/>
      <c r="BT6" s="402"/>
      <c r="BU6" s="402"/>
      <c r="BV6" s="402"/>
      <c r="BW6" s="402"/>
      <c r="BX6" s="402"/>
      <c r="BY6" s="402"/>
      <c r="BZ6" s="402"/>
      <c r="CA6" s="402"/>
      <c r="CB6" s="402"/>
      <c r="CC6" s="402"/>
      <c r="CD6" s="402"/>
      <c r="CE6" s="402"/>
      <c r="CF6" s="402"/>
      <c r="CG6" s="402"/>
      <c r="CH6" s="402"/>
      <c r="CI6" s="402"/>
      <c r="CJ6" s="402"/>
      <c r="CK6" s="402"/>
    </row>
    <row r="7" spans="1:90" s="153" customFormat="1" ht="38.25" customHeight="1" x14ac:dyDescent="0.2">
      <c r="A7" s="202"/>
      <c r="B7" s="202"/>
      <c r="C7" s="202"/>
      <c r="D7" s="203"/>
      <c r="Z7" s="503"/>
      <c r="AA7" s="536"/>
      <c r="AB7" s="536"/>
      <c r="AC7" s="536"/>
      <c r="AD7" s="778"/>
      <c r="AE7" s="778"/>
      <c r="AF7" s="779"/>
      <c r="AG7" s="426" t="s">
        <v>234</v>
      </c>
      <c r="AH7" s="426" t="s">
        <v>4</v>
      </c>
      <c r="AI7" s="426" t="s">
        <v>18</v>
      </c>
      <c r="AK7" s="393"/>
      <c r="AL7" s="393"/>
      <c r="AM7" s="393"/>
      <c r="AN7" s="393"/>
      <c r="AO7" s="393"/>
      <c r="AP7" s="393"/>
      <c r="AQ7" s="393"/>
      <c r="AR7" s="393"/>
      <c r="AS7" s="393"/>
      <c r="AT7" s="393"/>
      <c r="AU7" s="393"/>
      <c r="AV7" s="393"/>
      <c r="AW7" s="393"/>
      <c r="AX7" s="393"/>
      <c r="AY7" s="393"/>
      <c r="AZ7" s="393"/>
      <c r="BA7" s="393"/>
      <c r="BB7" s="393"/>
      <c r="BC7" s="393"/>
      <c r="BD7" s="393"/>
      <c r="BE7" s="393"/>
      <c r="BF7" s="393"/>
      <c r="BG7" s="393"/>
      <c r="BH7" s="393"/>
      <c r="BI7" s="393"/>
      <c r="BJ7" s="393"/>
      <c r="BK7" s="393"/>
      <c r="BL7" s="393"/>
      <c r="BM7" s="393"/>
      <c r="BN7" s="393"/>
      <c r="BO7" s="393"/>
      <c r="BP7" s="207"/>
      <c r="BQ7" s="157"/>
      <c r="BR7" s="157"/>
    </row>
    <row r="8" spans="1:90" s="153" customFormat="1" ht="21" customHeight="1" x14ac:dyDescent="0.25">
      <c r="A8" s="759" t="s">
        <v>231</v>
      </c>
      <c r="B8" s="759"/>
      <c r="C8" s="759"/>
      <c r="D8" s="759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Z8" s="758" t="s">
        <v>231</v>
      </c>
      <c r="AA8" s="758"/>
      <c r="AB8" s="758"/>
      <c r="AC8" s="758"/>
      <c r="AD8" s="155"/>
      <c r="AE8" s="196"/>
      <c r="AF8" s="196"/>
      <c r="AG8" s="540" t="s">
        <v>311</v>
      </c>
      <c r="AH8" s="389">
        <f>AE30/'RESUMEN AF'!$F$27</f>
        <v>0.39999999999999997</v>
      </c>
      <c r="AI8" s="209">
        <f>AG30/'RESUMEN AF'!$F$27</f>
        <v>0.17610066649471748</v>
      </c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155"/>
      <c r="BK8" s="155"/>
      <c r="BL8" s="155"/>
      <c r="BM8" s="155"/>
      <c r="BN8" s="155"/>
      <c r="BO8" s="155"/>
      <c r="BP8" s="155"/>
      <c r="BQ8" s="155"/>
      <c r="BR8" s="155"/>
    </row>
    <row r="9" spans="1:90" s="153" customFormat="1" ht="21" customHeight="1" x14ac:dyDescent="0.25">
      <c r="A9" s="210"/>
      <c r="B9" s="211"/>
      <c r="C9" s="210"/>
      <c r="D9" s="211"/>
      <c r="E9" s="210"/>
      <c r="F9" s="211"/>
      <c r="G9" s="210"/>
      <c r="H9" s="211"/>
      <c r="I9" s="210"/>
      <c r="J9" s="211"/>
      <c r="K9" s="210"/>
      <c r="L9" s="211"/>
      <c r="M9" s="210"/>
      <c r="N9" s="211"/>
      <c r="O9" s="210"/>
      <c r="P9" s="211"/>
      <c r="Q9" s="210"/>
      <c r="R9" s="211"/>
      <c r="S9" s="210"/>
      <c r="T9" s="211"/>
      <c r="U9" s="211"/>
      <c r="V9" s="210"/>
      <c r="W9" s="210"/>
      <c r="X9" s="211"/>
      <c r="Y9" s="210"/>
      <c r="Z9" s="541"/>
      <c r="AA9" s="210"/>
      <c r="AB9" s="541"/>
      <c r="AC9" s="210"/>
      <c r="AD9" s="541"/>
      <c r="AE9" s="210"/>
      <c r="AF9" s="541"/>
      <c r="AG9" s="210"/>
      <c r="AH9" s="541"/>
      <c r="AI9" s="210"/>
      <c r="AJ9" s="211"/>
      <c r="AK9" s="210"/>
      <c r="AL9" s="211"/>
      <c r="AM9" s="210"/>
      <c r="AN9" s="211"/>
      <c r="AO9" s="210"/>
      <c r="AP9" s="211"/>
      <c r="AQ9" s="210"/>
      <c r="AR9" s="211"/>
      <c r="AS9" s="210"/>
      <c r="AT9" s="211"/>
      <c r="AU9" s="210"/>
      <c r="AV9" s="211"/>
      <c r="AW9" s="210"/>
      <c r="AX9" s="211"/>
      <c r="AY9" s="210"/>
      <c r="AZ9" s="211"/>
      <c r="BA9" s="210"/>
      <c r="BB9" s="211"/>
      <c r="BC9" s="210"/>
      <c r="BD9" s="211"/>
      <c r="BE9" s="210"/>
      <c r="BF9" s="211"/>
      <c r="BG9" s="210"/>
      <c r="BH9" s="211"/>
      <c r="BI9" s="210"/>
      <c r="BJ9" s="211"/>
      <c r="BK9" s="210"/>
      <c r="BL9" s="211"/>
      <c r="BM9" s="210"/>
      <c r="BN9" s="211"/>
      <c r="BO9" s="210"/>
      <c r="BP9" s="211"/>
      <c r="BQ9" s="210"/>
      <c r="BR9" s="211"/>
      <c r="BS9" s="210"/>
      <c r="BT9" s="211"/>
      <c r="BU9" s="210"/>
      <c r="BV9" s="211"/>
      <c r="BW9" s="210"/>
      <c r="BX9" s="211"/>
      <c r="BY9" s="210"/>
      <c r="BZ9" s="211"/>
      <c r="CA9" s="210"/>
      <c r="CB9" s="211"/>
      <c r="CC9" s="210"/>
      <c r="CD9" s="211"/>
      <c r="CE9" s="210"/>
      <c r="CF9" s="211"/>
      <c r="CG9" s="210"/>
      <c r="CH9" s="211"/>
      <c r="CI9" s="210"/>
      <c r="CJ9" s="211"/>
      <c r="CK9" s="210"/>
    </row>
    <row r="10" spans="1:90" s="153" customFormat="1" ht="21" customHeight="1" x14ac:dyDescent="0.25">
      <c r="A10" s="210"/>
      <c r="B10" s="211"/>
      <c r="C10" s="211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Z10" s="155"/>
      <c r="AA10" s="155"/>
      <c r="AB10" s="155"/>
      <c r="AC10" s="155"/>
      <c r="AD10" s="155"/>
      <c r="AE10" s="212"/>
      <c r="AF10" s="212"/>
      <c r="AG10" s="542"/>
      <c r="AH10" s="213"/>
      <c r="AI10" s="213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  <c r="BM10" s="155"/>
      <c r="BN10" s="155"/>
      <c r="BO10" s="155"/>
      <c r="BP10" s="155"/>
      <c r="BQ10" s="155"/>
      <c r="BR10" s="155"/>
    </row>
    <row r="11" spans="1:90" s="153" customFormat="1" ht="19.5" customHeight="1" x14ac:dyDescent="0.25">
      <c r="A11" s="210"/>
      <c r="B11" s="211"/>
      <c r="C11" s="211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Z11" s="155"/>
      <c r="AA11" s="155"/>
      <c r="AB11" s="155"/>
      <c r="AC11" s="155"/>
      <c r="AD11" s="155"/>
      <c r="AE11" s="212"/>
      <c r="AF11" s="212"/>
      <c r="AG11" s="543"/>
      <c r="AH11" s="214"/>
      <c r="AI11" s="214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155"/>
      <c r="BN11" s="155"/>
      <c r="BO11" s="155"/>
      <c r="BP11" s="155"/>
      <c r="BQ11" s="155"/>
      <c r="BR11" s="155"/>
    </row>
    <row r="12" spans="1:90" s="153" customFormat="1" ht="15.75" x14ac:dyDescent="0.25">
      <c r="A12" s="215"/>
      <c r="B12" s="210" t="s">
        <v>245</v>
      </c>
      <c r="C12" s="210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Z12" s="770" t="s">
        <v>185</v>
      </c>
      <c r="AA12" s="771"/>
      <c r="AB12" s="777" t="s">
        <v>14</v>
      </c>
      <c r="AC12" s="777" t="s">
        <v>247</v>
      </c>
      <c r="AD12" s="777" t="s">
        <v>187</v>
      </c>
      <c r="AE12" s="769" t="s">
        <v>5</v>
      </c>
      <c r="AF12" s="769"/>
      <c r="AG12" s="769"/>
      <c r="AH12" s="769"/>
      <c r="AI12" s="769"/>
      <c r="BO12" s="216" t="s">
        <v>76</v>
      </c>
      <c r="BP12" s="217" t="s">
        <v>81</v>
      </c>
      <c r="BQ12" s="218" t="s">
        <v>79</v>
      </c>
      <c r="BR12" s="218" t="s">
        <v>80</v>
      </c>
    </row>
    <row r="13" spans="1:90" s="153" customFormat="1" ht="15.75" x14ac:dyDescent="0.25">
      <c r="A13" s="219"/>
      <c r="B13" s="219"/>
      <c r="C13" s="219"/>
      <c r="D13" s="220">
        <v>1</v>
      </c>
      <c r="E13" s="220"/>
      <c r="F13" s="220"/>
      <c r="G13" s="220">
        <v>2</v>
      </c>
      <c r="H13" s="220">
        <v>3</v>
      </c>
      <c r="I13" s="220">
        <v>4</v>
      </c>
      <c r="J13" s="220">
        <v>5</v>
      </c>
      <c r="K13" s="220">
        <v>6</v>
      </c>
      <c r="L13" s="220">
        <v>7</v>
      </c>
      <c r="M13" s="220">
        <v>8</v>
      </c>
      <c r="N13" s="220">
        <v>9</v>
      </c>
      <c r="O13" s="220">
        <v>10</v>
      </c>
      <c r="P13" s="220">
        <v>11</v>
      </c>
      <c r="Q13" s="220">
        <v>12</v>
      </c>
      <c r="R13" s="220"/>
      <c r="S13" s="220"/>
      <c r="T13" s="220"/>
      <c r="U13" s="220"/>
      <c r="V13" s="220"/>
      <c r="Z13" s="772"/>
      <c r="AA13" s="773"/>
      <c r="AB13" s="777"/>
      <c r="AC13" s="777"/>
      <c r="AD13" s="777"/>
      <c r="AE13" s="776" t="s">
        <v>4</v>
      </c>
      <c r="AF13" s="769" t="s">
        <v>18</v>
      </c>
      <c r="AG13" s="769"/>
      <c r="AH13" s="769" t="s">
        <v>233</v>
      </c>
      <c r="AI13" s="769" t="s">
        <v>1</v>
      </c>
      <c r="BO13" s="221">
        <v>44927</v>
      </c>
      <c r="BP13" s="222">
        <v>5</v>
      </c>
      <c r="BQ13" s="153">
        <v>5</v>
      </c>
      <c r="BR13" s="153">
        <v>72</v>
      </c>
    </row>
    <row r="14" spans="1:90" s="153" customFormat="1" ht="29.25" customHeight="1" x14ac:dyDescent="0.2">
      <c r="A14" s="743" t="s">
        <v>185</v>
      </c>
      <c r="B14" s="744"/>
      <c r="C14" s="450" t="s">
        <v>14</v>
      </c>
      <c r="D14" s="450" t="s">
        <v>232</v>
      </c>
      <c r="E14" s="450" t="s">
        <v>4</v>
      </c>
      <c r="F14" s="450" t="s">
        <v>15</v>
      </c>
      <c r="G14" s="451">
        <v>44927</v>
      </c>
      <c r="H14" s="451">
        <v>44958</v>
      </c>
      <c r="I14" s="451">
        <v>44986</v>
      </c>
      <c r="J14" s="451">
        <v>45017</v>
      </c>
      <c r="K14" s="451">
        <v>45047</v>
      </c>
      <c r="L14" s="451">
        <v>45078</v>
      </c>
      <c r="M14" s="451">
        <v>45108</v>
      </c>
      <c r="N14" s="451">
        <v>45139</v>
      </c>
      <c r="O14" s="451">
        <v>45170</v>
      </c>
      <c r="P14" s="451">
        <v>45200</v>
      </c>
      <c r="Q14" s="451">
        <v>45231</v>
      </c>
      <c r="R14" s="451">
        <v>45261</v>
      </c>
      <c r="S14" s="451">
        <v>45292</v>
      </c>
      <c r="T14" s="451">
        <v>45323</v>
      </c>
      <c r="U14" s="451">
        <v>45352</v>
      </c>
      <c r="V14" s="451">
        <v>45383</v>
      </c>
      <c r="Z14" s="774"/>
      <c r="AA14" s="775"/>
      <c r="AB14" s="777"/>
      <c r="AC14" s="777"/>
      <c r="AD14" s="777"/>
      <c r="AE14" s="776"/>
      <c r="AF14" s="532" t="s">
        <v>17</v>
      </c>
      <c r="AG14" s="532" t="s">
        <v>16</v>
      </c>
      <c r="AH14" s="769"/>
      <c r="AI14" s="769"/>
      <c r="BO14" s="221">
        <v>44958</v>
      </c>
      <c r="BP14" s="222">
        <v>6</v>
      </c>
      <c r="BQ14" s="153">
        <v>6</v>
      </c>
      <c r="BR14" s="153">
        <v>73</v>
      </c>
      <c r="BV14" s="454">
        <v>44927</v>
      </c>
      <c r="BW14" s="455">
        <v>44958</v>
      </c>
      <c r="BX14" s="454">
        <v>44986</v>
      </c>
      <c r="BY14" s="454">
        <v>45017</v>
      </c>
      <c r="BZ14" s="455">
        <v>45047</v>
      </c>
      <c r="CA14" s="454">
        <v>45078</v>
      </c>
      <c r="CB14" s="454">
        <v>45108</v>
      </c>
      <c r="CC14" s="455">
        <v>45139</v>
      </c>
      <c r="CD14" s="454">
        <v>45170</v>
      </c>
      <c r="CE14" s="454">
        <v>45200</v>
      </c>
      <c r="CF14" s="455">
        <v>45231</v>
      </c>
      <c r="CG14" s="454">
        <v>45261</v>
      </c>
      <c r="CH14" s="454">
        <v>45292</v>
      </c>
      <c r="CI14" s="455">
        <v>45323</v>
      </c>
      <c r="CJ14" s="454">
        <v>45352</v>
      </c>
      <c r="CK14" s="454">
        <v>45383</v>
      </c>
    </row>
    <row r="15" spans="1:90" s="10" customFormat="1" ht="24" customHeight="1" x14ac:dyDescent="0.25">
      <c r="A15" s="718" t="s">
        <v>337</v>
      </c>
      <c r="B15" s="751"/>
      <c r="C15" s="223">
        <v>11301</v>
      </c>
      <c r="D15" s="224" t="s">
        <v>181</v>
      </c>
      <c r="E15" s="41">
        <v>775264633.46000004</v>
      </c>
      <c r="F15" s="225">
        <f t="shared" ref="F15:F29" si="0">SUM(G15:V15)</f>
        <v>376715310.82000005</v>
      </c>
      <c r="G15" s="41"/>
      <c r="H15" s="41"/>
      <c r="I15" s="41">
        <v>187911201.08000001</v>
      </c>
      <c r="J15" s="41">
        <v>62869751.880000003</v>
      </c>
      <c r="K15" s="41">
        <v>62507122.520000003</v>
      </c>
      <c r="L15" s="41">
        <v>63427235.340000004</v>
      </c>
      <c r="M15" s="41"/>
      <c r="N15" s="41"/>
      <c r="O15" s="41"/>
      <c r="P15" s="41"/>
      <c r="Q15" s="41"/>
      <c r="R15" s="41"/>
      <c r="S15" s="403"/>
      <c r="T15" s="403"/>
      <c r="U15" s="403"/>
      <c r="V15" s="403"/>
      <c r="W15" s="21"/>
      <c r="X15" s="21"/>
      <c r="Z15" s="725" t="s">
        <v>354</v>
      </c>
      <c r="AA15" s="726"/>
      <c r="AB15" s="544">
        <v>11301</v>
      </c>
      <c r="AC15" s="545" t="s">
        <v>181</v>
      </c>
      <c r="AD15" s="740">
        <f>VLOOKUP($AD$12,$C31:$V31,VLOOKUP($AI$5,$BO$13:$BP$35,2,0),0)</f>
        <v>5244</v>
      </c>
      <c r="AE15" s="546">
        <f t="shared" ref="AE15:AE29" si="1">E15</f>
        <v>775264633.46000004</v>
      </c>
      <c r="AF15" s="547">
        <f>VLOOKUP(C15,$C$15:$CK$29,VLOOKUP($AI$5,$BO$13:$BR$31,3,0))</f>
        <v>63427235.340000004</v>
      </c>
      <c r="AG15" s="547">
        <f>VLOOKUP(C15,$C$15:$CK$29,VLOOKUP($AI$5,$BO$13:$BR$36,4,0),0)</f>
        <v>376715310.82000005</v>
      </c>
      <c r="AH15" s="548">
        <v>0</v>
      </c>
      <c r="AI15" s="547">
        <f>+AE15-AG15-AH15</f>
        <v>398549322.63999999</v>
      </c>
      <c r="BO15" s="221">
        <v>44986</v>
      </c>
      <c r="BP15" s="222">
        <v>7</v>
      </c>
      <c r="BQ15" s="153">
        <v>7</v>
      </c>
      <c r="BR15" s="153">
        <v>74</v>
      </c>
      <c r="BS15" s="154"/>
      <c r="BT15" s="154"/>
      <c r="BU15" s="154"/>
      <c r="BV15" s="394">
        <f t="shared" ref="BV15:BV29" si="2">+G15</f>
        <v>0</v>
      </c>
      <c r="BW15" s="394">
        <f t="shared" ref="BW15:CK15" si="3">BV15+H15</f>
        <v>0</v>
      </c>
      <c r="BX15" s="394">
        <f t="shared" si="3"/>
        <v>187911201.08000001</v>
      </c>
      <c r="BY15" s="394">
        <f t="shared" si="3"/>
        <v>250780952.96000001</v>
      </c>
      <c r="BZ15" s="394">
        <f t="shared" si="3"/>
        <v>313288075.48000002</v>
      </c>
      <c r="CA15" s="394">
        <f t="shared" si="3"/>
        <v>376715310.82000005</v>
      </c>
      <c r="CB15" s="394">
        <f t="shared" si="3"/>
        <v>376715310.82000005</v>
      </c>
      <c r="CC15" s="394">
        <f t="shared" si="3"/>
        <v>376715310.82000005</v>
      </c>
      <c r="CD15" s="394">
        <f t="shared" si="3"/>
        <v>376715310.82000005</v>
      </c>
      <c r="CE15" s="394">
        <f t="shared" si="3"/>
        <v>376715310.82000005</v>
      </c>
      <c r="CF15" s="394">
        <f t="shared" si="3"/>
        <v>376715310.82000005</v>
      </c>
      <c r="CG15" s="394">
        <f t="shared" si="3"/>
        <v>376715310.82000005</v>
      </c>
      <c r="CH15" s="394">
        <f t="shared" si="3"/>
        <v>376715310.82000005</v>
      </c>
      <c r="CI15" s="394">
        <f t="shared" si="3"/>
        <v>376715310.82000005</v>
      </c>
      <c r="CJ15" s="394">
        <f t="shared" si="3"/>
        <v>376715310.82000005</v>
      </c>
      <c r="CK15" s="394">
        <f t="shared" si="3"/>
        <v>376715310.82000005</v>
      </c>
    </row>
    <row r="16" spans="1:90" s="10" customFormat="1" ht="24" customHeight="1" x14ac:dyDescent="0.25">
      <c r="A16" s="720"/>
      <c r="B16" s="752"/>
      <c r="C16" s="223">
        <v>12201</v>
      </c>
      <c r="D16" s="224" t="s">
        <v>207</v>
      </c>
      <c r="E16" s="41"/>
      <c r="F16" s="225">
        <f t="shared" si="0"/>
        <v>0</v>
      </c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03"/>
      <c r="T16" s="403"/>
      <c r="U16" s="403"/>
      <c r="V16" s="403"/>
      <c r="W16" s="21"/>
      <c r="X16" s="21"/>
      <c r="Z16" s="727"/>
      <c r="AA16" s="728"/>
      <c r="AB16" s="544">
        <v>12201</v>
      </c>
      <c r="AC16" s="545" t="s">
        <v>207</v>
      </c>
      <c r="AD16" s="741"/>
      <c r="AE16" s="546">
        <f t="shared" si="1"/>
        <v>0</v>
      </c>
      <c r="AF16" s="547">
        <f t="shared" ref="AF16:AF29" si="4">VLOOKUP(C16,$C$15:$CK$29,VLOOKUP($AI$5,$BO$13:$BR$34,3,0))</f>
        <v>0</v>
      </c>
      <c r="AG16" s="547">
        <f t="shared" ref="AG16:AG29" si="5">VLOOKUP(C16,$C$15:$CK$29,VLOOKUP($AI$5,$BO$13:$BR$36,4,0),0)</f>
        <v>0</v>
      </c>
      <c r="AH16" s="548">
        <v>0</v>
      </c>
      <c r="AI16" s="547">
        <f t="shared" ref="AI16:AI23" si="6">+AE16-AG16-AH16</f>
        <v>0</v>
      </c>
      <c r="BO16" s="221">
        <v>45017</v>
      </c>
      <c r="BP16" s="222">
        <v>8</v>
      </c>
      <c r="BQ16" s="153">
        <v>8</v>
      </c>
      <c r="BR16" s="153">
        <v>75</v>
      </c>
      <c r="BS16" s="154"/>
      <c r="BT16" s="154"/>
      <c r="BU16" s="154"/>
      <c r="BV16" s="227">
        <f t="shared" si="2"/>
        <v>0</v>
      </c>
      <c r="BW16" s="227">
        <f t="shared" ref="BW16:BW29" si="7">BV16+H16</f>
        <v>0</v>
      </c>
      <c r="BX16" s="227">
        <f t="shared" ref="BX16:BX29" si="8">BW16+I16</f>
        <v>0</v>
      </c>
      <c r="BY16" s="227">
        <f t="shared" ref="BY16:BY29" si="9">BX16+J16</f>
        <v>0</v>
      </c>
      <c r="BZ16" s="227">
        <f t="shared" ref="BZ16:BZ29" si="10">BY16+K16</f>
        <v>0</v>
      </c>
      <c r="CA16" s="227">
        <f t="shared" ref="CA16:CA29" si="11">BZ16+L16</f>
        <v>0</v>
      </c>
      <c r="CB16" s="227">
        <f t="shared" ref="CB16:CB29" si="12">CA16+M16</f>
        <v>0</v>
      </c>
      <c r="CC16" s="227">
        <f t="shared" ref="CC16:CC29" si="13">CB16+N16</f>
        <v>0</v>
      </c>
      <c r="CD16" s="227">
        <f t="shared" ref="CD16:CD29" si="14">CC16+O16</f>
        <v>0</v>
      </c>
      <c r="CE16" s="227">
        <f t="shared" ref="CE16:CE29" si="15">CD16+P16</f>
        <v>0</v>
      </c>
      <c r="CF16" s="227">
        <f t="shared" ref="CF16:CF29" si="16">CE16+Q16</f>
        <v>0</v>
      </c>
      <c r="CG16" s="227">
        <f t="shared" ref="CG16:CG29" si="17">CF16+R16</f>
        <v>0</v>
      </c>
      <c r="CH16" s="227">
        <f t="shared" ref="CH16:CH29" si="18">CG16+S16</f>
        <v>0</v>
      </c>
      <c r="CI16" s="227">
        <f t="shared" ref="CI16:CK16" si="19">CH16+T16</f>
        <v>0</v>
      </c>
      <c r="CJ16" s="227">
        <f t="shared" si="19"/>
        <v>0</v>
      </c>
      <c r="CK16" s="227">
        <f t="shared" si="19"/>
        <v>0</v>
      </c>
      <c r="CL16" s="395"/>
    </row>
    <row r="17" spans="1:89" s="10" customFormat="1" ht="24" customHeight="1" x14ac:dyDescent="0.25">
      <c r="A17" s="720"/>
      <c r="B17" s="752"/>
      <c r="C17" s="223">
        <v>13101</v>
      </c>
      <c r="D17" s="224" t="s">
        <v>275</v>
      </c>
      <c r="E17" s="41">
        <v>14618750.98</v>
      </c>
      <c r="F17" s="225">
        <f t="shared" si="0"/>
        <v>5324035.37</v>
      </c>
      <c r="G17" s="41"/>
      <c r="H17" s="41"/>
      <c r="I17" s="41">
        <v>2657287.85</v>
      </c>
      <c r="J17" s="41">
        <v>885948.33</v>
      </c>
      <c r="K17" s="41">
        <v>885386.85</v>
      </c>
      <c r="L17" s="41">
        <v>895412.34</v>
      </c>
      <c r="M17" s="41"/>
      <c r="N17" s="41"/>
      <c r="O17" s="41"/>
      <c r="P17" s="41"/>
      <c r="Q17" s="41"/>
      <c r="R17" s="41"/>
      <c r="S17" s="403"/>
      <c r="T17" s="403"/>
      <c r="U17" s="403"/>
      <c r="V17" s="403"/>
      <c r="W17" s="21"/>
      <c r="X17" s="21"/>
      <c r="Z17" s="727"/>
      <c r="AA17" s="728"/>
      <c r="AB17" s="544">
        <v>13101</v>
      </c>
      <c r="AC17" s="545" t="s">
        <v>275</v>
      </c>
      <c r="AD17" s="741"/>
      <c r="AE17" s="546">
        <f t="shared" si="1"/>
        <v>14618750.98</v>
      </c>
      <c r="AF17" s="547">
        <f t="shared" si="4"/>
        <v>895412.34</v>
      </c>
      <c r="AG17" s="547">
        <f t="shared" si="5"/>
        <v>5324035.37</v>
      </c>
      <c r="AH17" s="548">
        <v>0</v>
      </c>
      <c r="AI17" s="547">
        <f t="shared" ref="AI17" si="20">+AE17-AG17-AH17</f>
        <v>9294715.6099999994</v>
      </c>
      <c r="BO17" s="221">
        <v>45047</v>
      </c>
      <c r="BP17" s="222">
        <v>9</v>
      </c>
      <c r="BQ17" s="153">
        <v>9</v>
      </c>
      <c r="BR17" s="153">
        <v>76</v>
      </c>
      <c r="BS17" s="154"/>
      <c r="BT17" s="154"/>
      <c r="BU17" s="154"/>
      <c r="BV17" s="227">
        <f t="shared" si="2"/>
        <v>0</v>
      </c>
      <c r="BW17" s="227">
        <f t="shared" si="7"/>
        <v>0</v>
      </c>
      <c r="BX17" s="227">
        <f t="shared" si="8"/>
        <v>2657287.85</v>
      </c>
      <c r="BY17" s="227">
        <f t="shared" si="9"/>
        <v>3543236.18</v>
      </c>
      <c r="BZ17" s="227">
        <f t="shared" si="10"/>
        <v>4428623.03</v>
      </c>
      <c r="CA17" s="227">
        <f t="shared" si="11"/>
        <v>5324035.37</v>
      </c>
      <c r="CB17" s="227">
        <f t="shared" si="12"/>
        <v>5324035.37</v>
      </c>
      <c r="CC17" s="227">
        <f t="shared" si="13"/>
        <v>5324035.37</v>
      </c>
      <c r="CD17" s="227">
        <f t="shared" si="14"/>
        <v>5324035.37</v>
      </c>
      <c r="CE17" s="227">
        <f t="shared" si="15"/>
        <v>5324035.37</v>
      </c>
      <c r="CF17" s="227">
        <f t="shared" si="16"/>
        <v>5324035.37</v>
      </c>
      <c r="CG17" s="227">
        <f t="shared" si="17"/>
        <v>5324035.37</v>
      </c>
      <c r="CH17" s="227">
        <f t="shared" si="18"/>
        <v>5324035.37</v>
      </c>
      <c r="CI17" s="227">
        <f t="shared" ref="CI17:CI29" si="21">CH17+T17</f>
        <v>5324035.37</v>
      </c>
      <c r="CJ17" s="227">
        <f t="shared" ref="CJ17:CK17" si="22">CI17+U17</f>
        <v>5324035.37</v>
      </c>
      <c r="CK17" s="227">
        <f t="shared" si="22"/>
        <v>5324035.37</v>
      </c>
    </row>
    <row r="18" spans="1:89" s="10" customFormat="1" ht="24" customHeight="1" x14ac:dyDescent="0.25">
      <c r="A18" s="720"/>
      <c r="B18" s="752"/>
      <c r="C18" s="223">
        <v>13201</v>
      </c>
      <c r="D18" s="224" t="s">
        <v>168</v>
      </c>
      <c r="E18" s="41">
        <v>30015347.469999999</v>
      </c>
      <c r="F18" s="225">
        <f t="shared" si="0"/>
        <v>14932444.050000003</v>
      </c>
      <c r="G18" s="41"/>
      <c r="H18" s="41"/>
      <c r="I18" s="41">
        <v>1099344.1100000015</v>
      </c>
      <c r="J18" s="41">
        <v>373403.96</v>
      </c>
      <c r="K18" s="41">
        <v>385866.5</v>
      </c>
      <c r="L18" s="41">
        <v>13073829.48</v>
      </c>
      <c r="M18" s="41"/>
      <c r="N18" s="41"/>
      <c r="O18" s="41"/>
      <c r="P18" s="41"/>
      <c r="Q18" s="41"/>
      <c r="R18" s="41"/>
      <c r="S18" s="403"/>
      <c r="T18" s="403"/>
      <c r="U18" s="403"/>
      <c r="V18" s="403"/>
      <c r="W18" s="21"/>
      <c r="X18" s="21"/>
      <c r="Z18" s="727"/>
      <c r="AA18" s="728"/>
      <c r="AB18" s="544">
        <v>13201</v>
      </c>
      <c r="AC18" s="545" t="s">
        <v>168</v>
      </c>
      <c r="AD18" s="741"/>
      <c r="AE18" s="546">
        <f t="shared" si="1"/>
        <v>30015347.469999999</v>
      </c>
      <c r="AF18" s="547">
        <f t="shared" si="4"/>
        <v>13073829.48</v>
      </c>
      <c r="AG18" s="547">
        <f t="shared" si="5"/>
        <v>14932444.050000003</v>
      </c>
      <c r="AH18" s="548">
        <v>0</v>
      </c>
      <c r="AI18" s="547">
        <f t="shared" si="6"/>
        <v>15082903.419999996</v>
      </c>
      <c r="BO18" s="221">
        <v>45078</v>
      </c>
      <c r="BP18" s="222">
        <v>10</v>
      </c>
      <c r="BQ18" s="153">
        <v>10</v>
      </c>
      <c r="BR18" s="153">
        <v>77</v>
      </c>
      <c r="BS18" s="154"/>
      <c r="BT18" s="154"/>
      <c r="BU18" s="154"/>
      <c r="BV18" s="227">
        <f t="shared" si="2"/>
        <v>0</v>
      </c>
      <c r="BW18" s="227">
        <f t="shared" si="7"/>
        <v>0</v>
      </c>
      <c r="BX18" s="227">
        <f t="shared" si="8"/>
        <v>1099344.1100000015</v>
      </c>
      <c r="BY18" s="227">
        <f t="shared" si="9"/>
        <v>1472748.0700000015</v>
      </c>
      <c r="BZ18" s="227">
        <f t="shared" si="10"/>
        <v>1858614.5700000015</v>
      </c>
      <c r="CA18" s="227">
        <f t="shared" si="11"/>
        <v>14932444.050000003</v>
      </c>
      <c r="CB18" s="227">
        <f t="shared" si="12"/>
        <v>14932444.050000003</v>
      </c>
      <c r="CC18" s="227">
        <f t="shared" si="13"/>
        <v>14932444.050000003</v>
      </c>
      <c r="CD18" s="227">
        <f t="shared" si="14"/>
        <v>14932444.050000003</v>
      </c>
      <c r="CE18" s="227">
        <f t="shared" si="15"/>
        <v>14932444.050000003</v>
      </c>
      <c r="CF18" s="227">
        <f t="shared" si="16"/>
        <v>14932444.050000003</v>
      </c>
      <c r="CG18" s="227">
        <f t="shared" si="17"/>
        <v>14932444.050000003</v>
      </c>
      <c r="CH18" s="227">
        <f t="shared" si="18"/>
        <v>14932444.050000003</v>
      </c>
      <c r="CI18" s="227">
        <f t="shared" si="21"/>
        <v>14932444.050000003</v>
      </c>
      <c r="CJ18" s="227">
        <f t="shared" ref="CJ18:CK18" si="23">CI18+U18</f>
        <v>14932444.050000003</v>
      </c>
      <c r="CK18" s="227">
        <f t="shared" si="23"/>
        <v>14932444.050000003</v>
      </c>
    </row>
    <row r="19" spans="1:89" s="10" customFormat="1" ht="24" customHeight="1" x14ac:dyDescent="0.25">
      <c r="A19" s="720"/>
      <c r="B19" s="752"/>
      <c r="C19" s="223">
        <v>13202</v>
      </c>
      <c r="D19" s="224" t="s">
        <v>169</v>
      </c>
      <c r="E19" s="41">
        <v>298678531.11000001</v>
      </c>
      <c r="F19" s="225">
        <f t="shared" si="0"/>
        <v>25851.81</v>
      </c>
      <c r="G19" s="41"/>
      <c r="H19" s="41"/>
      <c r="I19" s="41">
        <v>25851.81</v>
      </c>
      <c r="J19" s="41">
        <v>0</v>
      </c>
      <c r="K19" s="41"/>
      <c r="L19" s="41"/>
      <c r="M19" s="41"/>
      <c r="N19" s="41"/>
      <c r="O19" s="41"/>
      <c r="P19" s="41"/>
      <c r="Q19" s="41"/>
      <c r="R19" s="41"/>
      <c r="S19" s="403"/>
      <c r="T19" s="403"/>
      <c r="U19" s="403"/>
      <c r="V19" s="403"/>
      <c r="W19" s="21"/>
      <c r="X19" s="21"/>
      <c r="Z19" s="727"/>
      <c r="AA19" s="728"/>
      <c r="AB19" s="544">
        <v>13202</v>
      </c>
      <c r="AC19" s="545" t="s">
        <v>169</v>
      </c>
      <c r="AD19" s="741"/>
      <c r="AE19" s="546">
        <f t="shared" si="1"/>
        <v>298678531.11000001</v>
      </c>
      <c r="AF19" s="547">
        <f t="shared" si="4"/>
        <v>0</v>
      </c>
      <c r="AG19" s="547">
        <f t="shared" si="5"/>
        <v>25851.81</v>
      </c>
      <c r="AH19" s="548">
        <v>0</v>
      </c>
      <c r="AI19" s="547">
        <f t="shared" si="6"/>
        <v>298652679.30000001</v>
      </c>
      <c r="BO19" s="221">
        <v>45108</v>
      </c>
      <c r="BP19" s="222">
        <v>11</v>
      </c>
      <c r="BQ19" s="153">
        <v>11</v>
      </c>
      <c r="BR19" s="153">
        <v>78</v>
      </c>
      <c r="BS19" s="154"/>
      <c r="BT19" s="154"/>
      <c r="BU19" s="154"/>
      <c r="BV19" s="227">
        <f t="shared" si="2"/>
        <v>0</v>
      </c>
      <c r="BW19" s="227">
        <f t="shared" si="7"/>
        <v>0</v>
      </c>
      <c r="BX19" s="227">
        <f t="shared" si="8"/>
        <v>25851.81</v>
      </c>
      <c r="BY19" s="227">
        <f t="shared" si="9"/>
        <v>25851.81</v>
      </c>
      <c r="BZ19" s="227">
        <f t="shared" si="10"/>
        <v>25851.81</v>
      </c>
      <c r="CA19" s="227">
        <f t="shared" si="11"/>
        <v>25851.81</v>
      </c>
      <c r="CB19" s="227">
        <f t="shared" si="12"/>
        <v>25851.81</v>
      </c>
      <c r="CC19" s="227">
        <f t="shared" si="13"/>
        <v>25851.81</v>
      </c>
      <c r="CD19" s="227">
        <f t="shared" si="14"/>
        <v>25851.81</v>
      </c>
      <c r="CE19" s="227">
        <f t="shared" si="15"/>
        <v>25851.81</v>
      </c>
      <c r="CF19" s="227">
        <f t="shared" si="16"/>
        <v>25851.81</v>
      </c>
      <c r="CG19" s="227">
        <f t="shared" si="17"/>
        <v>25851.81</v>
      </c>
      <c r="CH19" s="227">
        <f t="shared" si="18"/>
        <v>25851.81</v>
      </c>
      <c r="CI19" s="227">
        <f t="shared" si="21"/>
        <v>25851.81</v>
      </c>
      <c r="CJ19" s="227">
        <f t="shared" ref="CJ19:CK19" si="24">CI19+U19</f>
        <v>25851.81</v>
      </c>
      <c r="CK19" s="227">
        <f t="shared" si="24"/>
        <v>25851.81</v>
      </c>
    </row>
    <row r="20" spans="1:89" s="10" customFormat="1" ht="24" customHeight="1" x14ac:dyDescent="0.25">
      <c r="A20" s="720"/>
      <c r="B20" s="752"/>
      <c r="C20" s="223">
        <v>13410</v>
      </c>
      <c r="D20" s="224" t="s">
        <v>276</v>
      </c>
      <c r="E20" s="41">
        <v>302102363.73000002</v>
      </c>
      <c r="F20" s="225">
        <f t="shared" si="0"/>
        <v>162563478.52999997</v>
      </c>
      <c r="G20" s="41"/>
      <c r="H20" s="41"/>
      <c r="I20" s="41">
        <v>81074326.899999961</v>
      </c>
      <c r="J20" s="41">
        <v>27078794.550000001</v>
      </c>
      <c r="K20" s="41">
        <v>27054642</v>
      </c>
      <c r="L20" s="41">
        <v>27355715.079999998</v>
      </c>
      <c r="M20" s="41"/>
      <c r="N20" s="41"/>
      <c r="O20" s="41"/>
      <c r="P20" s="41"/>
      <c r="Q20" s="41"/>
      <c r="R20" s="41"/>
      <c r="S20" s="403"/>
      <c r="T20" s="403"/>
      <c r="U20" s="403"/>
      <c r="V20" s="403"/>
      <c r="W20" s="21"/>
      <c r="X20" s="21"/>
      <c r="Z20" s="727"/>
      <c r="AA20" s="728"/>
      <c r="AB20" s="544">
        <v>13410</v>
      </c>
      <c r="AC20" s="545" t="s">
        <v>276</v>
      </c>
      <c r="AD20" s="741"/>
      <c r="AE20" s="546">
        <f t="shared" si="1"/>
        <v>302102363.73000002</v>
      </c>
      <c r="AF20" s="547">
        <f t="shared" si="4"/>
        <v>27355715.079999998</v>
      </c>
      <c r="AG20" s="547">
        <f t="shared" si="5"/>
        <v>162563478.52999997</v>
      </c>
      <c r="AH20" s="548">
        <v>0</v>
      </c>
      <c r="AI20" s="547">
        <f t="shared" ref="AI20" si="25">+AE20-AG20-AH20</f>
        <v>139538885.20000005</v>
      </c>
      <c r="BO20" s="221">
        <v>45139</v>
      </c>
      <c r="BP20" s="222">
        <v>12</v>
      </c>
      <c r="BQ20" s="153">
        <v>12</v>
      </c>
      <c r="BR20" s="153">
        <v>79</v>
      </c>
      <c r="BS20" s="154"/>
      <c r="BT20" s="154"/>
      <c r="BU20" s="154"/>
      <c r="BV20" s="227">
        <f t="shared" si="2"/>
        <v>0</v>
      </c>
      <c r="BW20" s="227">
        <f t="shared" si="7"/>
        <v>0</v>
      </c>
      <c r="BX20" s="227">
        <f t="shared" si="8"/>
        <v>81074326.899999961</v>
      </c>
      <c r="BY20" s="227">
        <f t="shared" si="9"/>
        <v>108153121.44999996</v>
      </c>
      <c r="BZ20" s="227">
        <f t="shared" si="10"/>
        <v>135207763.44999996</v>
      </c>
      <c r="CA20" s="227">
        <f t="shared" si="11"/>
        <v>162563478.52999997</v>
      </c>
      <c r="CB20" s="227">
        <f t="shared" si="12"/>
        <v>162563478.52999997</v>
      </c>
      <c r="CC20" s="227">
        <f t="shared" si="13"/>
        <v>162563478.52999997</v>
      </c>
      <c r="CD20" s="227">
        <f t="shared" si="14"/>
        <v>162563478.52999997</v>
      </c>
      <c r="CE20" s="227">
        <f t="shared" si="15"/>
        <v>162563478.52999997</v>
      </c>
      <c r="CF20" s="227">
        <f t="shared" si="16"/>
        <v>162563478.52999997</v>
      </c>
      <c r="CG20" s="227">
        <f t="shared" si="17"/>
        <v>162563478.52999997</v>
      </c>
      <c r="CH20" s="227">
        <f t="shared" si="18"/>
        <v>162563478.52999997</v>
      </c>
      <c r="CI20" s="227">
        <f t="shared" si="21"/>
        <v>162563478.52999997</v>
      </c>
      <c r="CJ20" s="227">
        <f t="shared" ref="CJ20:CK20" si="26">CI20+U20</f>
        <v>162563478.52999997</v>
      </c>
      <c r="CK20" s="227">
        <f t="shared" si="26"/>
        <v>162563478.52999997</v>
      </c>
    </row>
    <row r="21" spans="1:89" s="10" customFormat="1" ht="24" customHeight="1" x14ac:dyDescent="0.25">
      <c r="A21" s="720"/>
      <c r="B21" s="752"/>
      <c r="C21" s="223">
        <v>14101</v>
      </c>
      <c r="D21" s="228" t="s">
        <v>170</v>
      </c>
      <c r="E21" s="41">
        <v>105299571.95</v>
      </c>
      <c r="F21" s="225">
        <f t="shared" si="0"/>
        <v>35565796.420000002</v>
      </c>
      <c r="G21" s="41"/>
      <c r="H21" s="41"/>
      <c r="I21" s="41">
        <v>14239643.85</v>
      </c>
      <c r="J21" s="41">
        <v>0</v>
      </c>
      <c r="K21" s="41"/>
      <c r="L21" s="41">
        <v>21326152.57</v>
      </c>
      <c r="M21" s="41"/>
      <c r="N21" s="41"/>
      <c r="O21" s="41"/>
      <c r="P21" s="41"/>
      <c r="Q21" s="41"/>
      <c r="R21" s="41"/>
      <c r="S21" s="403"/>
      <c r="T21" s="403"/>
      <c r="U21" s="403"/>
      <c r="V21" s="403"/>
      <c r="W21" s="21"/>
      <c r="X21" s="21"/>
      <c r="Y21" s="21"/>
      <c r="Z21" s="727"/>
      <c r="AA21" s="728"/>
      <c r="AB21" s="544">
        <v>14101</v>
      </c>
      <c r="AC21" s="549" t="s">
        <v>170</v>
      </c>
      <c r="AD21" s="741"/>
      <c r="AE21" s="546">
        <f t="shared" si="1"/>
        <v>105299571.95</v>
      </c>
      <c r="AF21" s="547">
        <f t="shared" si="4"/>
        <v>21326152.57</v>
      </c>
      <c r="AG21" s="547">
        <f t="shared" si="5"/>
        <v>35565796.420000002</v>
      </c>
      <c r="AH21" s="548">
        <v>0</v>
      </c>
      <c r="AI21" s="547">
        <f t="shared" si="6"/>
        <v>69733775.530000001</v>
      </c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21">
        <v>45170</v>
      </c>
      <c r="BP21" s="222">
        <v>13</v>
      </c>
      <c r="BQ21" s="153">
        <v>13</v>
      </c>
      <c r="BR21" s="153">
        <v>80</v>
      </c>
      <c r="BS21" s="154"/>
      <c r="BT21" s="154"/>
      <c r="BU21" s="154"/>
      <c r="BV21" s="227">
        <f t="shared" si="2"/>
        <v>0</v>
      </c>
      <c r="BW21" s="227">
        <f t="shared" si="7"/>
        <v>0</v>
      </c>
      <c r="BX21" s="227">
        <f t="shared" si="8"/>
        <v>14239643.85</v>
      </c>
      <c r="BY21" s="227">
        <f t="shared" si="9"/>
        <v>14239643.85</v>
      </c>
      <c r="BZ21" s="227">
        <f t="shared" si="10"/>
        <v>14239643.85</v>
      </c>
      <c r="CA21" s="227">
        <f t="shared" si="11"/>
        <v>35565796.420000002</v>
      </c>
      <c r="CB21" s="227">
        <f t="shared" si="12"/>
        <v>35565796.420000002</v>
      </c>
      <c r="CC21" s="227">
        <f t="shared" si="13"/>
        <v>35565796.420000002</v>
      </c>
      <c r="CD21" s="227">
        <f t="shared" si="14"/>
        <v>35565796.420000002</v>
      </c>
      <c r="CE21" s="227">
        <f t="shared" si="15"/>
        <v>35565796.420000002</v>
      </c>
      <c r="CF21" s="227">
        <f t="shared" si="16"/>
        <v>35565796.420000002</v>
      </c>
      <c r="CG21" s="227">
        <f t="shared" si="17"/>
        <v>35565796.420000002</v>
      </c>
      <c r="CH21" s="227">
        <f t="shared" si="18"/>
        <v>35565796.420000002</v>
      </c>
      <c r="CI21" s="227">
        <f t="shared" si="21"/>
        <v>35565796.420000002</v>
      </c>
      <c r="CJ21" s="227">
        <f t="shared" ref="CJ21:CK21" si="27">CI21+U21</f>
        <v>35565796.420000002</v>
      </c>
      <c r="CK21" s="227">
        <f t="shared" si="27"/>
        <v>35565796.420000002</v>
      </c>
    </row>
    <row r="22" spans="1:89" s="21" customFormat="1" ht="24" customHeight="1" x14ac:dyDescent="0.25">
      <c r="A22" s="720"/>
      <c r="B22" s="752"/>
      <c r="C22" s="223">
        <v>14105</v>
      </c>
      <c r="D22" s="228" t="s">
        <v>178</v>
      </c>
      <c r="E22" s="41"/>
      <c r="F22" s="225">
        <f t="shared" si="0"/>
        <v>0</v>
      </c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03"/>
      <c r="T22" s="403"/>
      <c r="U22" s="403"/>
      <c r="V22" s="403"/>
      <c r="Z22" s="727"/>
      <c r="AA22" s="728"/>
      <c r="AB22" s="544">
        <v>14105</v>
      </c>
      <c r="AC22" s="547" t="s">
        <v>178</v>
      </c>
      <c r="AD22" s="741"/>
      <c r="AE22" s="546">
        <f t="shared" si="1"/>
        <v>0</v>
      </c>
      <c r="AF22" s="547">
        <f t="shared" si="4"/>
        <v>0</v>
      </c>
      <c r="AG22" s="547">
        <f t="shared" si="5"/>
        <v>0</v>
      </c>
      <c r="AH22" s="548">
        <v>0</v>
      </c>
      <c r="AI22" s="547">
        <f t="shared" si="6"/>
        <v>0</v>
      </c>
      <c r="BO22" s="221">
        <v>45200</v>
      </c>
      <c r="BP22" s="222">
        <v>14</v>
      </c>
      <c r="BQ22" s="153">
        <v>14</v>
      </c>
      <c r="BR22" s="153">
        <v>81</v>
      </c>
      <c r="BS22" s="226"/>
      <c r="BT22" s="226"/>
      <c r="BU22" s="226"/>
      <c r="BV22" s="227">
        <f t="shared" si="2"/>
        <v>0</v>
      </c>
      <c r="BW22" s="227">
        <f t="shared" si="7"/>
        <v>0</v>
      </c>
      <c r="BX22" s="227">
        <f t="shared" si="8"/>
        <v>0</v>
      </c>
      <c r="BY22" s="227">
        <f t="shared" si="9"/>
        <v>0</v>
      </c>
      <c r="BZ22" s="227">
        <f t="shared" si="10"/>
        <v>0</v>
      </c>
      <c r="CA22" s="227">
        <f t="shared" si="11"/>
        <v>0</v>
      </c>
      <c r="CB22" s="227">
        <f t="shared" si="12"/>
        <v>0</v>
      </c>
      <c r="CC22" s="227">
        <f t="shared" si="13"/>
        <v>0</v>
      </c>
      <c r="CD22" s="227">
        <f t="shared" si="14"/>
        <v>0</v>
      </c>
      <c r="CE22" s="227">
        <f t="shared" si="15"/>
        <v>0</v>
      </c>
      <c r="CF22" s="227">
        <f t="shared" si="16"/>
        <v>0</v>
      </c>
      <c r="CG22" s="227">
        <f t="shared" si="17"/>
        <v>0</v>
      </c>
      <c r="CH22" s="227">
        <f t="shared" si="18"/>
        <v>0</v>
      </c>
      <c r="CI22" s="227">
        <f t="shared" si="21"/>
        <v>0</v>
      </c>
      <c r="CJ22" s="227">
        <f t="shared" ref="CJ22:CK22" si="28">CI22+U22</f>
        <v>0</v>
      </c>
      <c r="CK22" s="227">
        <f t="shared" si="28"/>
        <v>0</v>
      </c>
    </row>
    <row r="23" spans="1:89" s="10" customFormat="1" ht="24" customHeight="1" x14ac:dyDescent="0.25">
      <c r="A23" s="720"/>
      <c r="B23" s="752"/>
      <c r="C23" s="223">
        <v>14201</v>
      </c>
      <c r="D23" s="224" t="s">
        <v>171</v>
      </c>
      <c r="E23" s="42"/>
      <c r="F23" s="225">
        <f t="shared" si="0"/>
        <v>0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229"/>
      <c r="T23" s="229"/>
      <c r="U23" s="229"/>
      <c r="V23" s="229"/>
      <c r="W23" s="21"/>
      <c r="X23" s="21"/>
      <c r="Z23" s="727"/>
      <c r="AA23" s="728"/>
      <c r="AB23" s="544">
        <v>14201</v>
      </c>
      <c r="AC23" s="545" t="s">
        <v>171</v>
      </c>
      <c r="AD23" s="741"/>
      <c r="AE23" s="546">
        <f t="shared" si="1"/>
        <v>0</v>
      </c>
      <c r="AF23" s="547">
        <f t="shared" si="4"/>
        <v>0</v>
      </c>
      <c r="AG23" s="547">
        <f t="shared" si="5"/>
        <v>0</v>
      </c>
      <c r="AH23" s="548">
        <v>0</v>
      </c>
      <c r="AI23" s="547">
        <f t="shared" si="6"/>
        <v>0</v>
      </c>
      <c r="BO23" s="221">
        <v>45231</v>
      </c>
      <c r="BP23" s="222">
        <v>15</v>
      </c>
      <c r="BQ23" s="153">
        <v>15</v>
      </c>
      <c r="BR23" s="153">
        <v>82</v>
      </c>
      <c r="BS23" s="154"/>
      <c r="BT23" s="154"/>
      <c r="BU23" s="154"/>
      <c r="BV23" s="227">
        <f t="shared" si="2"/>
        <v>0</v>
      </c>
      <c r="BW23" s="227">
        <f t="shared" si="7"/>
        <v>0</v>
      </c>
      <c r="BX23" s="227">
        <f t="shared" si="8"/>
        <v>0</v>
      </c>
      <c r="BY23" s="227">
        <f t="shared" si="9"/>
        <v>0</v>
      </c>
      <c r="BZ23" s="227">
        <f t="shared" si="10"/>
        <v>0</v>
      </c>
      <c r="CA23" s="227">
        <f t="shared" si="11"/>
        <v>0</v>
      </c>
      <c r="CB23" s="227">
        <f t="shared" si="12"/>
        <v>0</v>
      </c>
      <c r="CC23" s="227">
        <f t="shared" si="13"/>
        <v>0</v>
      </c>
      <c r="CD23" s="227">
        <f t="shared" si="14"/>
        <v>0</v>
      </c>
      <c r="CE23" s="227">
        <f t="shared" si="15"/>
        <v>0</v>
      </c>
      <c r="CF23" s="227">
        <f t="shared" si="16"/>
        <v>0</v>
      </c>
      <c r="CG23" s="227">
        <f t="shared" si="17"/>
        <v>0</v>
      </c>
      <c r="CH23" s="227">
        <f t="shared" si="18"/>
        <v>0</v>
      </c>
      <c r="CI23" s="227">
        <f t="shared" si="21"/>
        <v>0</v>
      </c>
      <c r="CJ23" s="227">
        <f t="shared" ref="CJ23:CK23" si="29">CI23+U23</f>
        <v>0</v>
      </c>
      <c r="CK23" s="227">
        <f t="shared" si="29"/>
        <v>0</v>
      </c>
    </row>
    <row r="24" spans="1:89" s="10" customFormat="1" ht="24" customHeight="1" x14ac:dyDescent="0.25">
      <c r="A24" s="720"/>
      <c r="B24" s="752"/>
      <c r="C24" s="223">
        <v>14301</v>
      </c>
      <c r="D24" s="224" t="s">
        <v>172</v>
      </c>
      <c r="E24" s="42"/>
      <c r="F24" s="225">
        <f t="shared" si="0"/>
        <v>0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229"/>
      <c r="T24" s="229"/>
      <c r="U24" s="229"/>
      <c r="V24" s="229"/>
      <c r="W24" s="21"/>
      <c r="X24" s="21"/>
      <c r="Z24" s="727"/>
      <c r="AA24" s="728"/>
      <c r="AB24" s="550">
        <v>14301</v>
      </c>
      <c r="AC24" s="551" t="s">
        <v>172</v>
      </c>
      <c r="AD24" s="741"/>
      <c r="AE24" s="546">
        <f t="shared" si="1"/>
        <v>0</v>
      </c>
      <c r="AF24" s="547">
        <f t="shared" si="4"/>
        <v>0</v>
      </c>
      <c r="AG24" s="547">
        <f t="shared" si="5"/>
        <v>0</v>
      </c>
      <c r="AH24" s="548">
        <v>0</v>
      </c>
      <c r="AI24" s="547">
        <f>+AE24-AG24-AH24</f>
        <v>0</v>
      </c>
      <c r="BO24" s="221">
        <v>45261</v>
      </c>
      <c r="BP24" s="222">
        <v>16</v>
      </c>
      <c r="BQ24" s="153">
        <v>16</v>
      </c>
      <c r="BR24" s="153">
        <v>83</v>
      </c>
      <c r="BS24" s="154"/>
      <c r="BT24" s="154"/>
      <c r="BU24" s="154"/>
      <c r="BV24" s="227">
        <f t="shared" si="2"/>
        <v>0</v>
      </c>
      <c r="BW24" s="227">
        <f t="shared" si="7"/>
        <v>0</v>
      </c>
      <c r="BX24" s="227">
        <f t="shared" si="8"/>
        <v>0</v>
      </c>
      <c r="BY24" s="227">
        <f t="shared" si="9"/>
        <v>0</v>
      </c>
      <c r="BZ24" s="227">
        <f t="shared" si="10"/>
        <v>0</v>
      </c>
      <c r="CA24" s="227">
        <f t="shared" si="11"/>
        <v>0</v>
      </c>
      <c r="CB24" s="227">
        <f t="shared" si="12"/>
        <v>0</v>
      </c>
      <c r="CC24" s="227">
        <f t="shared" si="13"/>
        <v>0</v>
      </c>
      <c r="CD24" s="227">
        <f t="shared" si="14"/>
        <v>0</v>
      </c>
      <c r="CE24" s="227">
        <f t="shared" si="15"/>
        <v>0</v>
      </c>
      <c r="CF24" s="227">
        <f t="shared" si="16"/>
        <v>0</v>
      </c>
      <c r="CG24" s="227">
        <f t="shared" si="17"/>
        <v>0</v>
      </c>
      <c r="CH24" s="227">
        <f t="shared" si="18"/>
        <v>0</v>
      </c>
      <c r="CI24" s="227">
        <f t="shared" si="21"/>
        <v>0</v>
      </c>
      <c r="CJ24" s="227">
        <f t="shared" ref="CJ24:CK24" si="30">CI24+U24</f>
        <v>0</v>
      </c>
      <c r="CK24" s="227">
        <f t="shared" si="30"/>
        <v>0</v>
      </c>
    </row>
    <row r="25" spans="1:89" s="10" customFormat="1" ht="24" customHeight="1" x14ac:dyDescent="0.25">
      <c r="A25" s="720"/>
      <c r="B25" s="752"/>
      <c r="C25" s="223">
        <v>14401</v>
      </c>
      <c r="D25" s="224" t="s">
        <v>279</v>
      </c>
      <c r="E25" s="42"/>
      <c r="F25" s="225">
        <f t="shared" si="0"/>
        <v>0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229"/>
      <c r="T25" s="229"/>
      <c r="U25" s="229"/>
      <c r="V25" s="229"/>
      <c r="W25" s="21"/>
      <c r="X25" s="21"/>
      <c r="Z25" s="727"/>
      <c r="AA25" s="728"/>
      <c r="AB25" s="550">
        <v>14401</v>
      </c>
      <c r="AC25" s="552" t="s">
        <v>279</v>
      </c>
      <c r="AD25" s="741"/>
      <c r="AE25" s="546">
        <f t="shared" si="1"/>
        <v>0</v>
      </c>
      <c r="AF25" s="547">
        <f t="shared" si="4"/>
        <v>0</v>
      </c>
      <c r="AG25" s="547">
        <f t="shared" si="5"/>
        <v>0</v>
      </c>
      <c r="AH25" s="548">
        <v>0</v>
      </c>
      <c r="AI25" s="547">
        <f t="shared" ref="AI25:AI27" si="31">+AE25-AG25-AH25</f>
        <v>0</v>
      </c>
      <c r="BO25" s="221">
        <v>45292</v>
      </c>
      <c r="BP25" s="222">
        <v>17</v>
      </c>
      <c r="BQ25" s="153">
        <v>17</v>
      </c>
      <c r="BR25" s="153">
        <v>84</v>
      </c>
      <c r="BS25" s="154"/>
      <c r="BT25" s="154"/>
      <c r="BU25" s="154"/>
      <c r="BV25" s="227">
        <f t="shared" si="2"/>
        <v>0</v>
      </c>
      <c r="BW25" s="227">
        <f t="shared" si="7"/>
        <v>0</v>
      </c>
      <c r="BX25" s="227">
        <f t="shared" si="8"/>
        <v>0</v>
      </c>
      <c r="BY25" s="227">
        <f t="shared" si="9"/>
        <v>0</v>
      </c>
      <c r="BZ25" s="227">
        <f t="shared" si="10"/>
        <v>0</v>
      </c>
      <c r="CA25" s="227">
        <f t="shared" si="11"/>
        <v>0</v>
      </c>
      <c r="CB25" s="227">
        <f t="shared" si="12"/>
        <v>0</v>
      </c>
      <c r="CC25" s="227">
        <f t="shared" si="13"/>
        <v>0</v>
      </c>
      <c r="CD25" s="227">
        <f t="shared" si="14"/>
        <v>0</v>
      </c>
      <c r="CE25" s="227">
        <f t="shared" si="15"/>
        <v>0</v>
      </c>
      <c r="CF25" s="227">
        <f t="shared" si="16"/>
        <v>0</v>
      </c>
      <c r="CG25" s="227">
        <f t="shared" si="17"/>
        <v>0</v>
      </c>
      <c r="CH25" s="227">
        <f t="shared" si="18"/>
        <v>0</v>
      </c>
      <c r="CI25" s="227">
        <f t="shared" si="21"/>
        <v>0</v>
      </c>
      <c r="CJ25" s="227">
        <f t="shared" ref="CJ25:CK25" si="32">CI25+U25</f>
        <v>0</v>
      </c>
      <c r="CK25" s="227">
        <f t="shared" si="32"/>
        <v>0</v>
      </c>
    </row>
    <row r="26" spans="1:89" s="10" customFormat="1" ht="24" customHeight="1" x14ac:dyDescent="0.25">
      <c r="A26" s="720"/>
      <c r="B26" s="752"/>
      <c r="C26" s="223">
        <v>14405</v>
      </c>
      <c r="D26" s="224" t="s">
        <v>280</v>
      </c>
      <c r="E26" s="42"/>
      <c r="F26" s="225">
        <f t="shared" si="0"/>
        <v>0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229"/>
      <c r="T26" s="229"/>
      <c r="U26" s="229"/>
      <c r="V26" s="229"/>
      <c r="W26" s="21"/>
      <c r="X26" s="21"/>
      <c r="Z26" s="727"/>
      <c r="AA26" s="728"/>
      <c r="AB26" s="550">
        <v>14405</v>
      </c>
      <c r="AC26" s="552" t="s">
        <v>280</v>
      </c>
      <c r="AD26" s="741"/>
      <c r="AE26" s="546">
        <f t="shared" si="1"/>
        <v>0</v>
      </c>
      <c r="AF26" s="547">
        <f t="shared" si="4"/>
        <v>0</v>
      </c>
      <c r="AG26" s="547">
        <f t="shared" si="5"/>
        <v>0</v>
      </c>
      <c r="AH26" s="548">
        <v>0</v>
      </c>
      <c r="AI26" s="547">
        <f t="shared" si="31"/>
        <v>0</v>
      </c>
      <c r="BO26" s="221">
        <v>45323</v>
      </c>
      <c r="BP26" s="222">
        <v>18</v>
      </c>
      <c r="BQ26" s="153">
        <v>18</v>
      </c>
      <c r="BR26" s="153">
        <v>85</v>
      </c>
      <c r="BS26" s="154"/>
      <c r="BT26" s="154"/>
      <c r="BU26" s="154"/>
      <c r="BV26" s="227">
        <f t="shared" si="2"/>
        <v>0</v>
      </c>
      <c r="BW26" s="227">
        <f t="shared" si="7"/>
        <v>0</v>
      </c>
      <c r="BX26" s="227">
        <f t="shared" si="8"/>
        <v>0</v>
      </c>
      <c r="BY26" s="227">
        <f t="shared" si="9"/>
        <v>0</v>
      </c>
      <c r="BZ26" s="227">
        <f t="shared" si="10"/>
        <v>0</v>
      </c>
      <c r="CA26" s="227">
        <f t="shared" si="11"/>
        <v>0</v>
      </c>
      <c r="CB26" s="227">
        <f t="shared" si="12"/>
        <v>0</v>
      </c>
      <c r="CC26" s="227">
        <f t="shared" si="13"/>
        <v>0</v>
      </c>
      <c r="CD26" s="227">
        <f t="shared" si="14"/>
        <v>0</v>
      </c>
      <c r="CE26" s="227">
        <f t="shared" si="15"/>
        <v>0</v>
      </c>
      <c r="CF26" s="227">
        <f t="shared" si="16"/>
        <v>0</v>
      </c>
      <c r="CG26" s="227">
        <f t="shared" si="17"/>
        <v>0</v>
      </c>
      <c r="CH26" s="227">
        <f t="shared" si="18"/>
        <v>0</v>
      </c>
      <c r="CI26" s="227">
        <f t="shared" si="21"/>
        <v>0</v>
      </c>
      <c r="CJ26" s="227">
        <f t="shared" ref="CJ26:CK26" si="33">CI26+U26</f>
        <v>0</v>
      </c>
      <c r="CK26" s="227">
        <f t="shared" si="33"/>
        <v>0</v>
      </c>
    </row>
    <row r="27" spans="1:89" s="10" customFormat="1" ht="24" customHeight="1" x14ac:dyDescent="0.25">
      <c r="A27" s="720"/>
      <c r="B27" s="752"/>
      <c r="C27" s="223">
        <v>14406</v>
      </c>
      <c r="D27" s="224" t="s">
        <v>281</v>
      </c>
      <c r="E27" s="42"/>
      <c r="F27" s="225">
        <f t="shared" si="0"/>
        <v>0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229"/>
      <c r="T27" s="229"/>
      <c r="U27" s="229"/>
      <c r="V27" s="229"/>
      <c r="W27" s="21"/>
      <c r="X27" s="21"/>
      <c r="Z27" s="727"/>
      <c r="AA27" s="728"/>
      <c r="AB27" s="550">
        <v>14406</v>
      </c>
      <c r="AC27" s="552" t="s">
        <v>281</v>
      </c>
      <c r="AD27" s="741"/>
      <c r="AE27" s="546">
        <f t="shared" si="1"/>
        <v>0</v>
      </c>
      <c r="AF27" s="547">
        <f t="shared" si="4"/>
        <v>0</v>
      </c>
      <c r="AG27" s="547">
        <f t="shared" si="5"/>
        <v>0</v>
      </c>
      <c r="AH27" s="548">
        <v>0</v>
      </c>
      <c r="AI27" s="547">
        <f t="shared" si="31"/>
        <v>0</v>
      </c>
      <c r="BO27" s="221">
        <v>45352</v>
      </c>
      <c r="BP27" s="222">
        <v>19</v>
      </c>
      <c r="BQ27" s="153">
        <v>19</v>
      </c>
      <c r="BR27" s="153">
        <v>86</v>
      </c>
      <c r="BS27" s="154"/>
      <c r="BT27" s="154"/>
      <c r="BU27" s="154"/>
      <c r="BV27" s="227">
        <f t="shared" si="2"/>
        <v>0</v>
      </c>
      <c r="BW27" s="227">
        <f t="shared" si="7"/>
        <v>0</v>
      </c>
      <c r="BX27" s="227">
        <f t="shared" si="8"/>
        <v>0</v>
      </c>
      <c r="BY27" s="227">
        <f t="shared" si="9"/>
        <v>0</v>
      </c>
      <c r="BZ27" s="227">
        <f t="shared" si="10"/>
        <v>0</v>
      </c>
      <c r="CA27" s="227">
        <f t="shared" si="11"/>
        <v>0</v>
      </c>
      <c r="CB27" s="227">
        <f t="shared" si="12"/>
        <v>0</v>
      </c>
      <c r="CC27" s="227">
        <f t="shared" si="13"/>
        <v>0</v>
      </c>
      <c r="CD27" s="227">
        <f t="shared" si="14"/>
        <v>0</v>
      </c>
      <c r="CE27" s="227">
        <f t="shared" si="15"/>
        <v>0</v>
      </c>
      <c r="CF27" s="227">
        <f t="shared" si="16"/>
        <v>0</v>
      </c>
      <c r="CG27" s="227">
        <f t="shared" si="17"/>
        <v>0</v>
      </c>
      <c r="CH27" s="227">
        <f t="shared" si="18"/>
        <v>0</v>
      </c>
      <c r="CI27" s="227">
        <f t="shared" si="21"/>
        <v>0</v>
      </c>
      <c r="CJ27" s="227">
        <f t="shared" ref="CJ27:CK27" si="34">CI27+U27</f>
        <v>0</v>
      </c>
      <c r="CK27" s="227">
        <f t="shared" si="34"/>
        <v>0</v>
      </c>
    </row>
    <row r="28" spans="1:89" s="10" customFormat="1" ht="24" customHeight="1" x14ac:dyDescent="0.25">
      <c r="A28" s="720"/>
      <c r="B28" s="752"/>
      <c r="C28" s="223">
        <v>15403</v>
      </c>
      <c r="D28" s="224" t="s">
        <v>277</v>
      </c>
      <c r="E28" s="42">
        <v>177644161.86000001</v>
      </c>
      <c r="F28" s="225">
        <f t="shared" si="0"/>
        <v>89248008.599999994</v>
      </c>
      <c r="G28" s="42"/>
      <c r="H28" s="42"/>
      <c r="I28" s="42">
        <v>44538251.100000001</v>
      </c>
      <c r="J28" s="42">
        <v>14850727.5</v>
      </c>
      <c r="K28" s="42">
        <v>14843565</v>
      </c>
      <c r="L28" s="42">
        <v>15015465</v>
      </c>
      <c r="M28" s="42"/>
      <c r="N28" s="42"/>
      <c r="O28" s="42"/>
      <c r="P28" s="42"/>
      <c r="Q28" s="42"/>
      <c r="R28" s="42"/>
      <c r="S28" s="229"/>
      <c r="T28" s="229"/>
      <c r="U28" s="229"/>
      <c r="V28" s="229"/>
      <c r="W28" s="21"/>
      <c r="X28" s="21"/>
      <c r="Z28" s="727"/>
      <c r="AA28" s="728"/>
      <c r="AB28" s="544">
        <v>15403</v>
      </c>
      <c r="AC28" s="545" t="s">
        <v>277</v>
      </c>
      <c r="AD28" s="741"/>
      <c r="AE28" s="546">
        <f t="shared" si="1"/>
        <v>177644161.86000001</v>
      </c>
      <c r="AF28" s="547">
        <f t="shared" si="4"/>
        <v>15015465</v>
      </c>
      <c r="AG28" s="547">
        <f t="shared" si="5"/>
        <v>89248008.599999994</v>
      </c>
      <c r="AH28" s="548">
        <v>0</v>
      </c>
      <c r="AI28" s="547">
        <f>+AE28-AG28-AH28</f>
        <v>88396153.26000002</v>
      </c>
      <c r="BO28" s="221">
        <v>45383</v>
      </c>
      <c r="BP28" s="222">
        <v>20</v>
      </c>
      <c r="BQ28" s="153">
        <v>20</v>
      </c>
      <c r="BR28" s="153">
        <v>87</v>
      </c>
      <c r="BS28" s="154"/>
      <c r="BT28" s="154"/>
      <c r="BU28" s="154"/>
      <c r="BV28" s="227">
        <f t="shared" si="2"/>
        <v>0</v>
      </c>
      <c r="BW28" s="227">
        <f t="shared" si="7"/>
        <v>0</v>
      </c>
      <c r="BX28" s="227">
        <f t="shared" si="8"/>
        <v>44538251.100000001</v>
      </c>
      <c r="BY28" s="227">
        <f t="shared" si="9"/>
        <v>59388978.600000001</v>
      </c>
      <c r="BZ28" s="227">
        <f t="shared" si="10"/>
        <v>74232543.599999994</v>
      </c>
      <c r="CA28" s="227">
        <f t="shared" si="11"/>
        <v>89248008.599999994</v>
      </c>
      <c r="CB28" s="227">
        <f t="shared" si="12"/>
        <v>89248008.599999994</v>
      </c>
      <c r="CC28" s="227">
        <f t="shared" si="13"/>
        <v>89248008.599999994</v>
      </c>
      <c r="CD28" s="227">
        <f t="shared" si="14"/>
        <v>89248008.599999994</v>
      </c>
      <c r="CE28" s="227">
        <f t="shared" si="15"/>
        <v>89248008.599999994</v>
      </c>
      <c r="CF28" s="227">
        <f t="shared" si="16"/>
        <v>89248008.599999994</v>
      </c>
      <c r="CG28" s="227">
        <f t="shared" si="17"/>
        <v>89248008.599999994</v>
      </c>
      <c r="CH28" s="227">
        <f t="shared" si="18"/>
        <v>89248008.599999994</v>
      </c>
      <c r="CI28" s="227">
        <f t="shared" si="21"/>
        <v>89248008.599999994</v>
      </c>
      <c r="CJ28" s="227">
        <f t="shared" ref="CJ28:CK28" si="35">CI28+U28</f>
        <v>89248008.599999994</v>
      </c>
      <c r="CK28" s="227">
        <f t="shared" si="35"/>
        <v>89248008.599999994</v>
      </c>
    </row>
    <row r="29" spans="1:89" s="10" customFormat="1" ht="24" customHeight="1" thickBot="1" x14ac:dyDescent="0.3">
      <c r="A29" s="720"/>
      <c r="B29" s="752"/>
      <c r="C29" s="231">
        <v>15901</v>
      </c>
      <c r="D29" s="232" t="s">
        <v>278</v>
      </c>
      <c r="E29" s="43">
        <v>316386455.92000002</v>
      </c>
      <c r="F29" s="225">
        <f t="shared" si="0"/>
        <v>204937761.91999999</v>
      </c>
      <c r="G29" s="43"/>
      <c r="H29" s="43"/>
      <c r="I29" s="43">
        <v>102237657.39</v>
      </c>
      <c r="J29" s="43">
        <v>34131921.310000002</v>
      </c>
      <c r="K29" s="43">
        <v>34093035.869999997</v>
      </c>
      <c r="L29" s="43">
        <v>34475147.350000001</v>
      </c>
      <c r="M29" s="43"/>
      <c r="N29" s="43"/>
      <c r="O29" s="43"/>
      <c r="P29" s="43"/>
      <c r="Q29" s="43"/>
      <c r="R29" s="43"/>
      <c r="S29" s="404"/>
      <c r="T29" s="404"/>
      <c r="U29" s="404"/>
      <c r="V29" s="404"/>
      <c r="W29" s="21"/>
      <c r="X29" s="21"/>
      <c r="Z29" s="727"/>
      <c r="AA29" s="728"/>
      <c r="AB29" s="550">
        <v>15901</v>
      </c>
      <c r="AC29" s="551" t="s">
        <v>278</v>
      </c>
      <c r="AD29" s="742"/>
      <c r="AE29" s="546">
        <f t="shared" si="1"/>
        <v>316386455.92000002</v>
      </c>
      <c r="AF29" s="547">
        <f t="shared" si="4"/>
        <v>34475147.350000001</v>
      </c>
      <c r="AG29" s="547">
        <f t="shared" si="5"/>
        <v>204937761.91999999</v>
      </c>
      <c r="AH29" s="548">
        <v>0</v>
      </c>
      <c r="AI29" s="547">
        <f t="shared" ref="AI29" si="36">+AE29-AG29-AH29</f>
        <v>111448694.00000003</v>
      </c>
      <c r="BO29" s="221"/>
      <c r="BP29" s="222"/>
      <c r="BQ29" s="153"/>
      <c r="BR29" s="153">
        <v>88</v>
      </c>
      <c r="BS29" s="154"/>
      <c r="BT29" s="154"/>
      <c r="BU29" s="154"/>
      <c r="BV29" s="227">
        <f t="shared" si="2"/>
        <v>0</v>
      </c>
      <c r="BW29" s="227">
        <f t="shared" si="7"/>
        <v>0</v>
      </c>
      <c r="BX29" s="227">
        <f t="shared" si="8"/>
        <v>102237657.39</v>
      </c>
      <c r="BY29" s="227">
        <f t="shared" si="9"/>
        <v>136369578.69999999</v>
      </c>
      <c r="BZ29" s="227">
        <f t="shared" si="10"/>
        <v>170462614.56999999</v>
      </c>
      <c r="CA29" s="227">
        <f t="shared" si="11"/>
        <v>204937761.91999999</v>
      </c>
      <c r="CB29" s="227">
        <f t="shared" si="12"/>
        <v>204937761.91999999</v>
      </c>
      <c r="CC29" s="227">
        <f t="shared" si="13"/>
        <v>204937761.91999999</v>
      </c>
      <c r="CD29" s="227">
        <f t="shared" si="14"/>
        <v>204937761.91999999</v>
      </c>
      <c r="CE29" s="227">
        <f t="shared" si="15"/>
        <v>204937761.91999999</v>
      </c>
      <c r="CF29" s="227">
        <f t="shared" si="16"/>
        <v>204937761.91999999</v>
      </c>
      <c r="CG29" s="227">
        <f t="shared" si="17"/>
        <v>204937761.91999999</v>
      </c>
      <c r="CH29" s="227">
        <f t="shared" si="18"/>
        <v>204937761.91999999</v>
      </c>
      <c r="CI29" s="227">
        <f t="shared" si="21"/>
        <v>204937761.91999999</v>
      </c>
      <c r="CJ29" s="227">
        <f t="shared" ref="CJ29:CK29" si="37">CI29+U29</f>
        <v>204937761.91999999</v>
      </c>
      <c r="CK29" s="227">
        <f t="shared" si="37"/>
        <v>204937761.91999999</v>
      </c>
    </row>
    <row r="30" spans="1:89" s="10" customFormat="1" ht="19.5" customHeight="1" thickBot="1" x14ac:dyDescent="0.3">
      <c r="A30" s="720"/>
      <c r="B30" s="752"/>
      <c r="C30" s="749" t="s">
        <v>166</v>
      </c>
      <c r="D30" s="750"/>
      <c r="E30" s="233">
        <f t="shared" ref="E30:U30" si="38">SUM(E15:E29)</f>
        <v>2020009816.48</v>
      </c>
      <c r="F30" s="233">
        <f t="shared" si="38"/>
        <v>889312687.51999998</v>
      </c>
      <c r="G30" s="233">
        <f t="shared" si="38"/>
        <v>0</v>
      </c>
      <c r="H30" s="233">
        <f t="shared" si="38"/>
        <v>0</v>
      </c>
      <c r="I30" s="233">
        <f t="shared" si="38"/>
        <v>433783564.09000003</v>
      </c>
      <c r="J30" s="233">
        <f t="shared" si="38"/>
        <v>140190547.53</v>
      </c>
      <c r="K30" s="233">
        <f t="shared" si="38"/>
        <v>139769618.74000001</v>
      </c>
      <c r="L30" s="233">
        <f t="shared" si="38"/>
        <v>175568957.16</v>
      </c>
      <c r="M30" s="233">
        <f t="shared" si="38"/>
        <v>0</v>
      </c>
      <c r="N30" s="233">
        <f t="shared" si="38"/>
        <v>0</v>
      </c>
      <c r="O30" s="233">
        <f t="shared" si="38"/>
        <v>0</v>
      </c>
      <c r="P30" s="233">
        <f t="shared" si="38"/>
        <v>0</v>
      </c>
      <c r="Q30" s="233">
        <f t="shared" si="38"/>
        <v>0</v>
      </c>
      <c r="R30" s="233">
        <f t="shared" si="38"/>
        <v>0</v>
      </c>
      <c r="S30" s="233">
        <f t="shared" si="38"/>
        <v>0</v>
      </c>
      <c r="T30" s="233">
        <f t="shared" si="38"/>
        <v>0</v>
      </c>
      <c r="U30" s="233">
        <f t="shared" si="38"/>
        <v>0</v>
      </c>
      <c r="V30" s="233">
        <f>SUM(V15:V29)</f>
        <v>0</v>
      </c>
      <c r="W30" s="21"/>
      <c r="X30" s="21"/>
      <c r="Z30" s="727"/>
      <c r="AA30" s="728"/>
      <c r="AB30" s="734" t="s">
        <v>166</v>
      </c>
      <c r="AC30" s="735"/>
      <c r="AD30" s="736"/>
      <c r="AE30" s="762">
        <f>SUM(AE15:AE29)</f>
        <v>2020009816.48</v>
      </c>
      <c r="AF30" s="762">
        <f>SUM(AF15:AF29)</f>
        <v>175568957.16</v>
      </c>
      <c r="AG30" s="762">
        <f>SUM(AG15:AG29)</f>
        <v>889312687.51999998</v>
      </c>
      <c r="AH30" s="762">
        <f>SUM(AH15:AH29)</f>
        <v>0</v>
      </c>
      <c r="AI30" s="760">
        <f>SUM(AI15:AI29)</f>
        <v>1130697128.96</v>
      </c>
      <c r="BO30" s="221"/>
      <c r="BP30" s="222"/>
      <c r="BQ30" s="153"/>
      <c r="BR30" s="153">
        <v>89</v>
      </c>
      <c r="BS30" s="154"/>
      <c r="BT30" s="154"/>
      <c r="BU30" s="154"/>
      <c r="BV30" s="234"/>
      <c r="BW30" s="234"/>
      <c r="BX30" s="234"/>
      <c r="BY30" s="234"/>
      <c r="BZ30" s="234"/>
      <c r="CA30" s="234"/>
      <c r="CB30" s="234"/>
      <c r="CC30" s="234"/>
      <c r="CD30" s="234"/>
      <c r="CE30" s="234"/>
      <c r="CF30" s="234"/>
      <c r="CG30" s="234"/>
      <c r="CH30" s="234"/>
      <c r="CI30" s="234"/>
      <c r="CJ30" s="234"/>
      <c r="CK30" s="234"/>
    </row>
    <row r="31" spans="1:89" s="10" customFormat="1" ht="20.25" customHeight="1" thickBot="1" x14ac:dyDescent="0.3">
      <c r="A31" s="720"/>
      <c r="B31" s="752"/>
      <c r="C31" s="747" t="s">
        <v>187</v>
      </c>
      <c r="D31" s="748"/>
      <c r="E31" s="235"/>
      <c r="F31" s="235"/>
      <c r="G31" s="390"/>
      <c r="H31" s="44"/>
      <c r="I31" s="44">
        <v>5210</v>
      </c>
      <c r="J31" s="44">
        <v>5214</v>
      </c>
      <c r="K31" s="44">
        <v>5193</v>
      </c>
      <c r="L31" s="44">
        <v>5244</v>
      </c>
      <c r="M31" s="44"/>
      <c r="N31" s="44"/>
      <c r="O31" s="44"/>
      <c r="P31" s="44"/>
      <c r="Q31" s="44"/>
      <c r="R31" s="44"/>
      <c r="S31" s="405"/>
      <c r="T31" s="405"/>
      <c r="U31" s="405"/>
      <c r="V31" s="405"/>
      <c r="Z31" s="727"/>
      <c r="AA31" s="728"/>
      <c r="AB31" s="737"/>
      <c r="AC31" s="738"/>
      <c r="AD31" s="739"/>
      <c r="AE31" s="763"/>
      <c r="AF31" s="763"/>
      <c r="AG31" s="763"/>
      <c r="AH31" s="763"/>
      <c r="AI31" s="761"/>
      <c r="BO31" s="221"/>
      <c r="BP31" s="222"/>
      <c r="BQ31" s="153"/>
      <c r="BR31" s="153">
        <v>90</v>
      </c>
      <c r="BS31" s="154"/>
      <c r="BT31" s="154"/>
      <c r="BU31" s="154"/>
      <c r="BV31" s="234"/>
      <c r="BW31" s="234"/>
      <c r="BX31" s="234"/>
      <c r="BY31" s="234"/>
      <c r="BZ31" s="234"/>
      <c r="CA31" s="234"/>
      <c r="CB31" s="234"/>
      <c r="CC31" s="234"/>
      <c r="CD31" s="234"/>
      <c r="CE31" s="234"/>
      <c r="CF31" s="234"/>
      <c r="CG31" s="234"/>
      <c r="CH31" s="234"/>
      <c r="CI31" s="234"/>
      <c r="CJ31" s="234"/>
      <c r="CK31" s="234"/>
    </row>
    <row r="32" spans="1:89" ht="27" customHeight="1" x14ac:dyDescent="0.2">
      <c r="A32" s="722"/>
      <c r="B32" s="753"/>
      <c r="C32" s="745" t="s">
        <v>310</v>
      </c>
      <c r="D32" s="746"/>
      <c r="E32" s="41">
        <v>602245075.21000004</v>
      </c>
      <c r="F32" s="225">
        <f>SUM(G32:V32)</f>
        <v>388282581.73999935</v>
      </c>
      <c r="G32" s="41">
        <v>0</v>
      </c>
      <c r="H32" s="41"/>
      <c r="I32" s="41">
        <v>190606302.13</v>
      </c>
      <c r="J32" s="41">
        <v>63473139.390000001</v>
      </c>
      <c r="K32" s="41">
        <v>63751221.579999998</v>
      </c>
      <c r="L32" s="41">
        <v>70451918.639999405</v>
      </c>
      <c r="M32" s="41"/>
      <c r="N32" s="41"/>
      <c r="O32" s="41"/>
      <c r="P32" s="41"/>
      <c r="Q32" s="41"/>
      <c r="R32" s="41"/>
      <c r="S32" s="403"/>
      <c r="T32" s="403"/>
      <c r="U32" s="403"/>
      <c r="V32" s="403"/>
      <c r="Z32" s="729"/>
      <c r="AA32" s="730"/>
      <c r="AB32" s="731" t="str">
        <f>+C32</f>
        <v>Transversal PyP (monto ya contemplado en Rubro de hasta 50%)</v>
      </c>
      <c r="AC32" s="732"/>
      <c r="AD32" s="733"/>
      <c r="AE32" s="553">
        <f>+E32</f>
        <v>602245075.21000004</v>
      </c>
      <c r="AF32" s="554">
        <f>VLOOKUP(C32,$C$32:$CK$32,VLOOKUP($AI$5,$BO$13:$BR$32,3,0),0)</f>
        <v>70451918.639999405</v>
      </c>
      <c r="AG32" s="554">
        <f>VLOOKUP(C32,$C$32:$CK$32,VLOOKUP($AI$5,$BO$13:$BR$32,4,0),0)</f>
        <v>388282581.73999935</v>
      </c>
      <c r="AH32" s="554">
        <v>0</v>
      </c>
      <c r="AI32" s="554">
        <f>+AE32-AG32-AH32</f>
        <v>213962493.47000068</v>
      </c>
      <c r="BO32" s="221"/>
      <c r="BP32" s="222"/>
      <c r="BQ32" s="153"/>
      <c r="BR32" s="153">
        <v>91</v>
      </c>
      <c r="BS32" s="153"/>
      <c r="BT32" s="153"/>
      <c r="BU32" s="236"/>
      <c r="BV32" s="227">
        <f>+G32</f>
        <v>0</v>
      </c>
      <c r="BW32" s="227">
        <f>BV32+H32</f>
        <v>0</v>
      </c>
      <c r="BX32" s="227">
        <f>BW32+I32</f>
        <v>190606302.13</v>
      </c>
      <c r="BY32" s="227">
        <f>BX32+J32</f>
        <v>254079441.51999998</v>
      </c>
      <c r="BZ32" s="227">
        <f t="shared" ref="BZ32:CK32" si="39">BY32+K32</f>
        <v>317830663.09999996</v>
      </c>
      <c r="CA32" s="227">
        <f t="shared" si="39"/>
        <v>388282581.73999935</v>
      </c>
      <c r="CB32" s="227">
        <f t="shared" si="39"/>
        <v>388282581.73999935</v>
      </c>
      <c r="CC32" s="227">
        <f t="shared" si="39"/>
        <v>388282581.73999935</v>
      </c>
      <c r="CD32" s="227">
        <f t="shared" si="39"/>
        <v>388282581.73999935</v>
      </c>
      <c r="CE32" s="227">
        <f t="shared" si="39"/>
        <v>388282581.73999935</v>
      </c>
      <c r="CF32" s="227">
        <f t="shared" si="39"/>
        <v>388282581.73999935</v>
      </c>
      <c r="CG32" s="227">
        <f t="shared" si="39"/>
        <v>388282581.73999935</v>
      </c>
      <c r="CH32" s="227">
        <f t="shared" si="39"/>
        <v>388282581.73999935</v>
      </c>
      <c r="CI32" s="227">
        <f t="shared" si="39"/>
        <v>388282581.73999935</v>
      </c>
      <c r="CJ32" s="227">
        <f t="shared" si="39"/>
        <v>388282581.73999935</v>
      </c>
      <c r="CK32" s="227">
        <f t="shared" si="39"/>
        <v>388282581.73999935</v>
      </c>
    </row>
    <row r="33" spans="1:89" s="6" customFormat="1" ht="24.75" customHeight="1" x14ac:dyDescent="0.2">
      <c r="A33" s="248"/>
      <c r="B33" s="248"/>
      <c r="C33" s="8"/>
      <c r="D33" s="8"/>
      <c r="E33" s="24"/>
      <c r="F33" s="25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Z33" s="396"/>
      <c r="AA33" s="396"/>
      <c r="AB33" s="396"/>
      <c r="AC33" s="396"/>
      <c r="AD33" s="396"/>
      <c r="AE33" s="555"/>
      <c r="AF33" s="556"/>
      <c r="AG33" s="556"/>
      <c r="AH33" s="556"/>
      <c r="AI33" s="556"/>
      <c r="BO33" s="221"/>
      <c r="BP33" s="222"/>
      <c r="BQ33" s="153"/>
      <c r="BR33" s="153">
        <v>92</v>
      </c>
      <c r="BS33" s="236"/>
      <c r="BT33" s="236"/>
      <c r="BU33" s="236"/>
      <c r="BV33" s="234"/>
      <c r="BW33" s="234"/>
      <c r="BX33" s="234"/>
      <c r="BY33" s="234"/>
      <c r="BZ33" s="234"/>
      <c r="CA33" s="234"/>
      <c r="CB33" s="234"/>
      <c r="CC33" s="234"/>
      <c r="CD33" s="234"/>
      <c r="CE33" s="234"/>
      <c r="CF33" s="234"/>
      <c r="CG33" s="234"/>
      <c r="CH33" s="234"/>
      <c r="CI33" s="234"/>
      <c r="CJ33" s="234"/>
      <c r="CK33" s="234"/>
    </row>
    <row r="34" spans="1:89" s="6" customFormat="1" ht="16.5" customHeight="1" x14ac:dyDescent="0.2">
      <c r="A34" s="248"/>
      <c r="B34" s="248"/>
      <c r="C34" s="8"/>
      <c r="D34" s="8"/>
      <c r="E34" s="24"/>
      <c r="F34" s="25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Z34" s="396"/>
      <c r="AA34" s="396"/>
      <c r="AB34" s="396"/>
      <c r="AC34" s="396"/>
      <c r="AD34" s="396"/>
      <c r="AE34" s="555"/>
      <c r="AF34" s="556"/>
      <c r="AG34" s="556"/>
      <c r="AH34" s="556"/>
      <c r="AI34" s="556"/>
      <c r="BO34" s="221"/>
      <c r="BP34" s="222"/>
      <c r="BQ34" s="153"/>
      <c r="BR34" s="153">
        <v>93</v>
      </c>
      <c r="BS34" s="236"/>
      <c r="BT34" s="236"/>
      <c r="BU34" s="236"/>
      <c r="BV34" s="234"/>
      <c r="BW34" s="234"/>
      <c r="BX34" s="234"/>
      <c r="BY34" s="234"/>
      <c r="BZ34" s="234"/>
      <c r="CA34" s="234"/>
      <c r="CB34" s="234"/>
      <c r="CC34" s="234"/>
      <c r="CD34" s="234"/>
      <c r="CE34" s="234"/>
      <c r="CF34" s="234"/>
      <c r="CG34" s="234"/>
      <c r="CH34" s="234"/>
      <c r="CI34" s="234"/>
      <c r="CJ34" s="234"/>
      <c r="CK34" s="234"/>
    </row>
    <row r="35" spans="1:89" s="6" customFormat="1" ht="33.75" customHeight="1" x14ac:dyDescent="0.2">
      <c r="A35" s="248"/>
      <c r="B35" s="248"/>
      <c r="C35" s="8"/>
      <c r="D35" s="8"/>
      <c r="E35" s="24"/>
      <c r="F35" s="25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Z35" s="396"/>
      <c r="AA35" s="396"/>
      <c r="AB35" s="396"/>
      <c r="AC35" s="396"/>
      <c r="AD35" s="396"/>
      <c r="AE35" s="555"/>
      <c r="AF35" s="556"/>
      <c r="AG35" s="556"/>
      <c r="AH35" s="556"/>
      <c r="AI35" s="556"/>
      <c r="BO35" s="221"/>
      <c r="BP35" s="222"/>
      <c r="BQ35" s="153"/>
      <c r="BR35" s="153">
        <v>94</v>
      </c>
      <c r="BS35" s="236"/>
      <c r="BT35" s="236"/>
      <c r="BU35" s="236"/>
      <c r="BV35" s="234"/>
      <c r="BW35" s="234"/>
      <c r="BX35" s="234"/>
      <c r="BY35" s="234"/>
      <c r="BZ35" s="234"/>
      <c r="CA35" s="234"/>
      <c r="CB35" s="234"/>
      <c r="CC35" s="234"/>
      <c r="CD35" s="234"/>
      <c r="CE35" s="234"/>
      <c r="CF35" s="234"/>
      <c r="CG35" s="234"/>
      <c r="CH35" s="234"/>
      <c r="CI35" s="234"/>
      <c r="CJ35" s="234"/>
      <c r="CK35" s="234"/>
    </row>
    <row r="36" spans="1:89" ht="24" customHeight="1" x14ac:dyDescent="0.2">
      <c r="A36" s="718" t="s">
        <v>0</v>
      </c>
      <c r="B36" s="719"/>
      <c r="C36" s="223">
        <v>11301</v>
      </c>
      <c r="D36" s="224" t="s">
        <v>181</v>
      </c>
      <c r="E36" s="225">
        <f t="shared" ref="E36:E48" si="40">+E15</f>
        <v>775264633.46000004</v>
      </c>
      <c r="F36" s="225">
        <f t="shared" ref="F36:F50" si="41">SUM(G36:V36)</f>
        <v>376715310.82000005</v>
      </c>
      <c r="G36" s="225">
        <f t="shared" ref="G36:S36" si="42">+G15</f>
        <v>0</v>
      </c>
      <c r="H36" s="225">
        <f t="shared" si="42"/>
        <v>0</v>
      </c>
      <c r="I36" s="225">
        <f t="shared" si="42"/>
        <v>187911201.08000001</v>
      </c>
      <c r="J36" s="225">
        <f t="shared" si="42"/>
        <v>62869751.880000003</v>
      </c>
      <c r="K36" s="225">
        <f t="shared" si="42"/>
        <v>62507122.520000003</v>
      </c>
      <c r="L36" s="225">
        <f t="shared" si="42"/>
        <v>63427235.340000004</v>
      </c>
      <c r="M36" s="225">
        <f t="shared" si="42"/>
        <v>0</v>
      </c>
      <c r="N36" s="225">
        <f t="shared" si="42"/>
        <v>0</v>
      </c>
      <c r="O36" s="225">
        <f t="shared" si="42"/>
        <v>0</v>
      </c>
      <c r="P36" s="225">
        <f t="shared" si="42"/>
        <v>0</v>
      </c>
      <c r="Q36" s="225">
        <f t="shared" si="42"/>
        <v>0</v>
      </c>
      <c r="R36" s="225">
        <f t="shared" si="42"/>
        <v>0</v>
      </c>
      <c r="S36" s="225">
        <f t="shared" si="42"/>
        <v>0</v>
      </c>
      <c r="T36" s="225">
        <f>+T15</f>
        <v>0</v>
      </c>
      <c r="U36" s="225">
        <f t="shared" ref="U36:V36" si="43">+U15</f>
        <v>0</v>
      </c>
      <c r="V36" s="225">
        <f t="shared" si="43"/>
        <v>0</v>
      </c>
      <c r="Z36" s="791" t="s">
        <v>0</v>
      </c>
      <c r="AA36" s="791"/>
      <c r="AB36" s="237">
        <v>11301</v>
      </c>
      <c r="AC36" s="238" t="s">
        <v>181</v>
      </c>
      <c r="AD36" s="755">
        <f t="shared" ref="AD36:AI36" si="44">+AD15</f>
        <v>5244</v>
      </c>
      <c r="AE36" s="239">
        <f t="shared" si="44"/>
        <v>775264633.46000004</v>
      </c>
      <c r="AF36" s="239">
        <f t="shared" si="44"/>
        <v>63427235.340000004</v>
      </c>
      <c r="AG36" s="239">
        <f t="shared" si="44"/>
        <v>376715310.82000005</v>
      </c>
      <c r="AH36" s="239">
        <f t="shared" si="44"/>
        <v>0</v>
      </c>
      <c r="AI36" s="239">
        <f t="shared" si="44"/>
        <v>398549322.63999999</v>
      </c>
      <c r="BO36" s="230"/>
      <c r="BP36" s="153"/>
      <c r="BQ36" s="153"/>
      <c r="BR36" s="153">
        <v>95</v>
      </c>
      <c r="BS36" s="153"/>
      <c r="BT36" s="153"/>
      <c r="BU36" s="153"/>
      <c r="BV36" s="227">
        <f t="shared" ref="BV36:BV50" si="45">+G36</f>
        <v>0</v>
      </c>
      <c r="BW36" s="227">
        <f t="shared" ref="BW36:CG36" si="46">+BV36+H36</f>
        <v>0</v>
      </c>
      <c r="BX36" s="227">
        <f t="shared" si="46"/>
        <v>187911201.08000001</v>
      </c>
      <c r="BY36" s="227">
        <f t="shared" si="46"/>
        <v>250780952.96000001</v>
      </c>
      <c r="BZ36" s="227">
        <f t="shared" si="46"/>
        <v>313288075.48000002</v>
      </c>
      <c r="CA36" s="227">
        <f t="shared" si="46"/>
        <v>376715310.82000005</v>
      </c>
      <c r="CB36" s="227">
        <f t="shared" si="46"/>
        <v>376715310.82000005</v>
      </c>
      <c r="CC36" s="227">
        <f t="shared" si="46"/>
        <v>376715310.82000005</v>
      </c>
      <c r="CD36" s="227">
        <f t="shared" si="46"/>
        <v>376715310.82000005</v>
      </c>
      <c r="CE36" s="227">
        <f t="shared" si="46"/>
        <v>376715310.82000005</v>
      </c>
      <c r="CF36" s="227">
        <f t="shared" si="46"/>
        <v>376715310.82000005</v>
      </c>
      <c r="CG36" s="227">
        <f t="shared" si="46"/>
        <v>376715310.82000005</v>
      </c>
      <c r="CH36" s="227">
        <f t="shared" ref="CH36:CK36" si="47">+CG36+S36</f>
        <v>376715310.82000005</v>
      </c>
      <c r="CI36" s="227">
        <f t="shared" si="47"/>
        <v>376715310.82000005</v>
      </c>
      <c r="CJ36" s="227">
        <f t="shared" si="47"/>
        <v>376715310.82000005</v>
      </c>
      <c r="CK36" s="227">
        <f t="shared" si="47"/>
        <v>376715310.82000005</v>
      </c>
    </row>
    <row r="37" spans="1:89" ht="24" customHeight="1" x14ac:dyDescent="0.2">
      <c r="A37" s="720"/>
      <c r="B37" s="721"/>
      <c r="C37" s="223">
        <v>12201</v>
      </c>
      <c r="D37" s="224" t="s">
        <v>207</v>
      </c>
      <c r="E37" s="225">
        <f t="shared" si="40"/>
        <v>0</v>
      </c>
      <c r="F37" s="225">
        <f t="shared" si="41"/>
        <v>0</v>
      </c>
      <c r="G37" s="225">
        <f t="shared" ref="G37:V37" si="48">+G16</f>
        <v>0</v>
      </c>
      <c r="H37" s="225">
        <f t="shared" si="48"/>
        <v>0</v>
      </c>
      <c r="I37" s="225">
        <f t="shared" si="48"/>
        <v>0</v>
      </c>
      <c r="J37" s="225">
        <f t="shared" si="48"/>
        <v>0</v>
      </c>
      <c r="K37" s="225">
        <f t="shared" si="48"/>
        <v>0</v>
      </c>
      <c r="L37" s="225">
        <f t="shared" si="48"/>
        <v>0</v>
      </c>
      <c r="M37" s="225">
        <f t="shared" si="48"/>
        <v>0</v>
      </c>
      <c r="N37" s="225">
        <f t="shared" si="48"/>
        <v>0</v>
      </c>
      <c r="O37" s="225">
        <f t="shared" si="48"/>
        <v>0</v>
      </c>
      <c r="P37" s="225">
        <f t="shared" si="48"/>
        <v>0</v>
      </c>
      <c r="Q37" s="225">
        <f t="shared" si="48"/>
        <v>0</v>
      </c>
      <c r="R37" s="225">
        <f t="shared" si="48"/>
        <v>0</v>
      </c>
      <c r="S37" s="225">
        <f t="shared" si="48"/>
        <v>0</v>
      </c>
      <c r="T37" s="225">
        <f t="shared" si="48"/>
        <v>0</v>
      </c>
      <c r="U37" s="225">
        <f t="shared" si="48"/>
        <v>0</v>
      </c>
      <c r="V37" s="225">
        <f t="shared" si="48"/>
        <v>0</v>
      </c>
      <c r="Z37" s="791"/>
      <c r="AA37" s="791"/>
      <c r="AB37" s="533">
        <v>12201</v>
      </c>
      <c r="AC37" s="240" t="s">
        <v>207</v>
      </c>
      <c r="AD37" s="756"/>
      <c r="AE37" s="239">
        <f t="shared" ref="AE37:AI50" si="49">+AE16</f>
        <v>0</v>
      </c>
      <c r="AF37" s="239">
        <f t="shared" si="49"/>
        <v>0</v>
      </c>
      <c r="AG37" s="239">
        <f t="shared" si="49"/>
        <v>0</v>
      </c>
      <c r="AH37" s="239">
        <f t="shared" si="49"/>
        <v>0</v>
      </c>
      <c r="AI37" s="239">
        <f t="shared" si="49"/>
        <v>0</v>
      </c>
      <c r="BO37" s="230"/>
      <c r="BP37" s="153"/>
      <c r="BQ37" s="153"/>
      <c r="BR37" s="153"/>
      <c r="BS37" s="153"/>
      <c r="BT37" s="153"/>
      <c r="BU37" s="153"/>
      <c r="BV37" s="227">
        <f t="shared" si="45"/>
        <v>0</v>
      </c>
      <c r="BW37" s="227">
        <f t="shared" ref="BW37:CF39" si="50">+BV37+H37</f>
        <v>0</v>
      </c>
      <c r="BX37" s="227">
        <f t="shared" si="50"/>
        <v>0</v>
      </c>
      <c r="BY37" s="227">
        <f t="shared" si="50"/>
        <v>0</v>
      </c>
      <c r="BZ37" s="227">
        <f t="shared" si="50"/>
        <v>0</v>
      </c>
      <c r="CA37" s="227">
        <f t="shared" si="50"/>
        <v>0</v>
      </c>
      <c r="CB37" s="227">
        <f t="shared" si="50"/>
        <v>0</v>
      </c>
      <c r="CC37" s="227">
        <f t="shared" si="50"/>
        <v>0</v>
      </c>
      <c r="CD37" s="227">
        <f t="shared" si="50"/>
        <v>0</v>
      </c>
      <c r="CE37" s="227">
        <f t="shared" si="50"/>
        <v>0</v>
      </c>
      <c r="CF37" s="227">
        <f t="shared" si="50"/>
        <v>0</v>
      </c>
      <c r="CG37" s="227">
        <f t="shared" ref="CG37:CK37" si="51">+CF37+R37</f>
        <v>0</v>
      </c>
      <c r="CH37" s="227">
        <f t="shared" si="51"/>
        <v>0</v>
      </c>
      <c r="CI37" s="227">
        <f t="shared" si="51"/>
        <v>0</v>
      </c>
      <c r="CJ37" s="227">
        <f t="shared" si="51"/>
        <v>0</v>
      </c>
      <c r="CK37" s="227">
        <f t="shared" si="51"/>
        <v>0</v>
      </c>
    </row>
    <row r="38" spans="1:89" ht="24" customHeight="1" x14ac:dyDescent="0.2">
      <c r="A38" s="720"/>
      <c r="B38" s="721"/>
      <c r="C38" s="223">
        <v>13101</v>
      </c>
      <c r="D38" s="224" t="s">
        <v>275</v>
      </c>
      <c r="E38" s="225">
        <f t="shared" si="40"/>
        <v>14618750.98</v>
      </c>
      <c r="F38" s="225">
        <f t="shared" si="41"/>
        <v>5324035.37</v>
      </c>
      <c r="G38" s="225">
        <f t="shared" ref="G38:V38" si="52">+G17</f>
        <v>0</v>
      </c>
      <c r="H38" s="225">
        <f t="shared" si="52"/>
        <v>0</v>
      </c>
      <c r="I38" s="225">
        <f t="shared" si="52"/>
        <v>2657287.85</v>
      </c>
      <c r="J38" s="225">
        <f t="shared" si="52"/>
        <v>885948.33</v>
      </c>
      <c r="K38" s="225">
        <f t="shared" si="52"/>
        <v>885386.85</v>
      </c>
      <c r="L38" s="225">
        <f t="shared" si="52"/>
        <v>895412.34</v>
      </c>
      <c r="M38" s="225">
        <f t="shared" si="52"/>
        <v>0</v>
      </c>
      <c r="N38" s="225">
        <f t="shared" si="52"/>
        <v>0</v>
      </c>
      <c r="O38" s="225">
        <f t="shared" si="52"/>
        <v>0</v>
      </c>
      <c r="P38" s="225">
        <f t="shared" si="52"/>
        <v>0</v>
      </c>
      <c r="Q38" s="225">
        <f t="shared" si="52"/>
        <v>0</v>
      </c>
      <c r="R38" s="225">
        <f t="shared" si="52"/>
        <v>0</v>
      </c>
      <c r="S38" s="225">
        <f t="shared" si="52"/>
        <v>0</v>
      </c>
      <c r="T38" s="225">
        <f t="shared" si="52"/>
        <v>0</v>
      </c>
      <c r="U38" s="225">
        <f t="shared" si="52"/>
        <v>0</v>
      </c>
      <c r="V38" s="225">
        <f t="shared" si="52"/>
        <v>0</v>
      </c>
      <c r="Z38" s="791"/>
      <c r="AA38" s="791"/>
      <c r="AB38" s="533">
        <v>13101</v>
      </c>
      <c r="AC38" s="240" t="s">
        <v>275</v>
      </c>
      <c r="AD38" s="756"/>
      <c r="AE38" s="239">
        <f t="shared" si="49"/>
        <v>14618750.98</v>
      </c>
      <c r="AF38" s="239">
        <f t="shared" si="49"/>
        <v>895412.34</v>
      </c>
      <c r="AG38" s="239">
        <f t="shared" si="49"/>
        <v>5324035.37</v>
      </c>
      <c r="AH38" s="239">
        <f t="shared" si="49"/>
        <v>0</v>
      </c>
      <c r="AI38" s="239">
        <f t="shared" si="49"/>
        <v>9294715.6099999994</v>
      </c>
      <c r="BO38" s="230"/>
      <c r="BP38" s="153"/>
      <c r="BQ38" s="153"/>
      <c r="BR38" s="153"/>
      <c r="BS38" s="153"/>
      <c r="BT38" s="153"/>
      <c r="BU38" s="153"/>
      <c r="BV38" s="227">
        <f t="shared" si="45"/>
        <v>0</v>
      </c>
      <c r="BW38" s="227">
        <f t="shared" si="50"/>
        <v>0</v>
      </c>
      <c r="BX38" s="227">
        <f t="shared" si="50"/>
        <v>2657287.85</v>
      </c>
      <c r="BY38" s="227">
        <f t="shared" si="50"/>
        <v>3543236.18</v>
      </c>
      <c r="BZ38" s="227">
        <f t="shared" si="50"/>
        <v>4428623.03</v>
      </c>
      <c r="CA38" s="227">
        <f t="shared" si="50"/>
        <v>5324035.37</v>
      </c>
      <c r="CB38" s="227">
        <f t="shared" si="50"/>
        <v>5324035.37</v>
      </c>
      <c r="CC38" s="227">
        <f t="shared" si="50"/>
        <v>5324035.37</v>
      </c>
      <c r="CD38" s="227">
        <f t="shared" si="50"/>
        <v>5324035.37</v>
      </c>
      <c r="CE38" s="227">
        <f t="shared" si="50"/>
        <v>5324035.37</v>
      </c>
      <c r="CF38" s="227">
        <f t="shared" si="50"/>
        <v>5324035.37</v>
      </c>
      <c r="CG38" s="227">
        <f t="shared" ref="CG38:CK38" si="53">+CF38+R38</f>
        <v>5324035.37</v>
      </c>
      <c r="CH38" s="227">
        <f t="shared" si="53"/>
        <v>5324035.37</v>
      </c>
      <c r="CI38" s="227">
        <f t="shared" si="53"/>
        <v>5324035.37</v>
      </c>
      <c r="CJ38" s="227">
        <f t="shared" si="53"/>
        <v>5324035.37</v>
      </c>
      <c r="CK38" s="227">
        <f t="shared" si="53"/>
        <v>5324035.37</v>
      </c>
    </row>
    <row r="39" spans="1:89" ht="24" customHeight="1" x14ac:dyDescent="0.2">
      <c r="A39" s="720"/>
      <c r="B39" s="721"/>
      <c r="C39" s="223">
        <v>13201</v>
      </c>
      <c r="D39" s="224" t="s">
        <v>168</v>
      </c>
      <c r="E39" s="225">
        <f t="shared" si="40"/>
        <v>30015347.469999999</v>
      </c>
      <c r="F39" s="225">
        <f t="shared" si="41"/>
        <v>14932444.050000003</v>
      </c>
      <c r="G39" s="225">
        <f t="shared" ref="G39:V39" si="54">+G18</f>
        <v>0</v>
      </c>
      <c r="H39" s="225">
        <f t="shared" si="54"/>
        <v>0</v>
      </c>
      <c r="I39" s="225">
        <f t="shared" si="54"/>
        <v>1099344.1100000015</v>
      </c>
      <c r="J39" s="225">
        <f t="shared" si="54"/>
        <v>373403.96</v>
      </c>
      <c r="K39" s="225">
        <f t="shared" si="54"/>
        <v>385866.5</v>
      </c>
      <c r="L39" s="225">
        <f t="shared" si="54"/>
        <v>13073829.48</v>
      </c>
      <c r="M39" s="225">
        <f t="shared" si="54"/>
        <v>0</v>
      </c>
      <c r="N39" s="225">
        <f t="shared" si="54"/>
        <v>0</v>
      </c>
      <c r="O39" s="225">
        <f t="shared" si="54"/>
        <v>0</v>
      </c>
      <c r="P39" s="225">
        <f t="shared" si="54"/>
        <v>0</v>
      </c>
      <c r="Q39" s="225">
        <f t="shared" si="54"/>
        <v>0</v>
      </c>
      <c r="R39" s="225">
        <f t="shared" si="54"/>
        <v>0</v>
      </c>
      <c r="S39" s="225">
        <f t="shared" si="54"/>
        <v>0</v>
      </c>
      <c r="T39" s="225">
        <f t="shared" si="54"/>
        <v>0</v>
      </c>
      <c r="U39" s="225">
        <f t="shared" si="54"/>
        <v>0</v>
      </c>
      <c r="V39" s="225">
        <f t="shared" si="54"/>
        <v>0</v>
      </c>
      <c r="Z39" s="791"/>
      <c r="AA39" s="791"/>
      <c r="AB39" s="533">
        <v>13201</v>
      </c>
      <c r="AC39" s="240" t="s">
        <v>168</v>
      </c>
      <c r="AD39" s="756"/>
      <c r="AE39" s="239">
        <f t="shared" si="49"/>
        <v>30015347.469999999</v>
      </c>
      <c r="AF39" s="239">
        <f t="shared" si="49"/>
        <v>13073829.48</v>
      </c>
      <c r="AG39" s="239">
        <f t="shared" si="49"/>
        <v>14932444.050000003</v>
      </c>
      <c r="AH39" s="239">
        <f t="shared" si="49"/>
        <v>0</v>
      </c>
      <c r="AI39" s="239">
        <f t="shared" si="49"/>
        <v>15082903.419999996</v>
      </c>
      <c r="BO39" s="230"/>
      <c r="BP39" s="153"/>
      <c r="BQ39" s="153"/>
      <c r="BR39" s="153"/>
      <c r="BS39" s="153"/>
      <c r="BT39" s="153"/>
      <c r="BU39" s="153"/>
      <c r="BV39" s="227">
        <f t="shared" si="45"/>
        <v>0</v>
      </c>
      <c r="BW39" s="227">
        <f t="shared" si="50"/>
        <v>0</v>
      </c>
      <c r="BX39" s="227">
        <f t="shared" si="50"/>
        <v>1099344.1100000015</v>
      </c>
      <c r="BY39" s="227">
        <f t="shared" si="50"/>
        <v>1472748.0700000015</v>
      </c>
      <c r="BZ39" s="227">
        <f t="shared" si="50"/>
        <v>1858614.5700000015</v>
      </c>
      <c r="CA39" s="227">
        <f t="shared" si="50"/>
        <v>14932444.050000003</v>
      </c>
      <c r="CB39" s="227">
        <f t="shared" si="50"/>
        <v>14932444.050000003</v>
      </c>
      <c r="CC39" s="227">
        <f t="shared" si="50"/>
        <v>14932444.050000003</v>
      </c>
      <c r="CD39" s="227">
        <f t="shared" si="50"/>
        <v>14932444.050000003</v>
      </c>
      <c r="CE39" s="227">
        <f t="shared" si="50"/>
        <v>14932444.050000003</v>
      </c>
      <c r="CF39" s="227">
        <f t="shared" si="50"/>
        <v>14932444.050000003</v>
      </c>
      <c r="CG39" s="227">
        <f t="shared" ref="CG39:CK39" si="55">+CF39+R39</f>
        <v>14932444.050000003</v>
      </c>
      <c r="CH39" s="227">
        <f t="shared" si="55"/>
        <v>14932444.050000003</v>
      </c>
      <c r="CI39" s="227">
        <f t="shared" si="55"/>
        <v>14932444.050000003</v>
      </c>
      <c r="CJ39" s="227">
        <f t="shared" si="55"/>
        <v>14932444.050000003</v>
      </c>
      <c r="CK39" s="227">
        <f t="shared" si="55"/>
        <v>14932444.050000003</v>
      </c>
    </row>
    <row r="40" spans="1:89" ht="24" customHeight="1" x14ac:dyDescent="0.2">
      <c r="A40" s="720"/>
      <c r="B40" s="721"/>
      <c r="C40" s="223">
        <v>13202</v>
      </c>
      <c r="D40" s="224" t="s">
        <v>169</v>
      </c>
      <c r="E40" s="225">
        <f t="shared" si="40"/>
        <v>298678531.11000001</v>
      </c>
      <c r="F40" s="225">
        <f t="shared" si="41"/>
        <v>25851.81</v>
      </c>
      <c r="G40" s="225">
        <f t="shared" ref="G40:V40" si="56">+G19</f>
        <v>0</v>
      </c>
      <c r="H40" s="225">
        <f t="shared" si="56"/>
        <v>0</v>
      </c>
      <c r="I40" s="225">
        <f t="shared" si="56"/>
        <v>25851.81</v>
      </c>
      <c r="J40" s="225">
        <f t="shared" si="56"/>
        <v>0</v>
      </c>
      <c r="K40" s="225">
        <f t="shared" si="56"/>
        <v>0</v>
      </c>
      <c r="L40" s="225">
        <f t="shared" si="56"/>
        <v>0</v>
      </c>
      <c r="M40" s="225">
        <f t="shared" si="56"/>
        <v>0</v>
      </c>
      <c r="N40" s="225">
        <f t="shared" si="56"/>
        <v>0</v>
      </c>
      <c r="O40" s="225">
        <f t="shared" si="56"/>
        <v>0</v>
      </c>
      <c r="P40" s="225">
        <f t="shared" si="56"/>
        <v>0</v>
      </c>
      <c r="Q40" s="225">
        <f t="shared" si="56"/>
        <v>0</v>
      </c>
      <c r="R40" s="225">
        <f t="shared" si="56"/>
        <v>0</v>
      </c>
      <c r="S40" s="225">
        <f t="shared" si="56"/>
        <v>0</v>
      </c>
      <c r="T40" s="225">
        <f t="shared" si="56"/>
        <v>0</v>
      </c>
      <c r="U40" s="225">
        <f t="shared" si="56"/>
        <v>0</v>
      </c>
      <c r="V40" s="225">
        <f t="shared" si="56"/>
        <v>0</v>
      </c>
      <c r="Z40" s="791"/>
      <c r="AA40" s="791"/>
      <c r="AB40" s="533">
        <v>13202</v>
      </c>
      <c r="AC40" s="240" t="s">
        <v>169</v>
      </c>
      <c r="AD40" s="756"/>
      <c r="AE40" s="239">
        <f t="shared" si="49"/>
        <v>298678531.11000001</v>
      </c>
      <c r="AF40" s="239">
        <f t="shared" si="49"/>
        <v>0</v>
      </c>
      <c r="AG40" s="239">
        <f t="shared" si="49"/>
        <v>25851.81</v>
      </c>
      <c r="AH40" s="239">
        <f t="shared" si="49"/>
        <v>0</v>
      </c>
      <c r="AI40" s="239">
        <f t="shared" si="49"/>
        <v>298652679.30000001</v>
      </c>
      <c r="BO40" s="230"/>
      <c r="BP40" s="153"/>
      <c r="BQ40" s="153"/>
      <c r="BR40" s="153"/>
      <c r="BS40" s="153"/>
      <c r="BT40" s="153"/>
      <c r="BU40" s="153"/>
      <c r="BV40" s="227">
        <f t="shared" si="45"/>
        <v>0</v>
      </c>
      <c r="BW40" s="227">
        <f t="shared" ref="BW40:BW50" si="57">+BV40+H40</f>
        <v>0</v>
      </c>
      <c r="BX40" s="227">
        <f t="shared" ref="BX40:BX50" si="58">+BW40+I40</f>
        <v>25851.81</v>
      </c>
      <c r="BY40" s="227">
        <f t="shared" ref="BY40:BY50" si="59">+BX40+J40</f>
        <v>25851.81</v>
      </c>
      <c r="BZ40" s="227">
        <f t="shared" ref="BZ40:BZ50" si="60">+BY40+K40</f>
        <v>25851.81</v>
      </c>
      <c r="CA40" s="227">
        <f t="shared" ref="CA40:CA50" si="61">+BZ40+L40</f>
        <v>25851.81</v>
      </c>
      <c r="CB40" s="227">
        <f t="shared" ref="CB40:CB50" si="62">+CA40+M40</f>
        <v>25851.81</v>
      </c>
      <c r="CC40" s="227">
        <f t="shared" ref="CC40:CC50" si="63">+CB40+N40</f>
        <v>25851.81</v>
      </c>
      <c r="CD40" s="227">
        <f t="shared" ref="CD40:CD50" si="64">+CC40+O40</f>
        <v>25851.81</v>
      </c>
      <c r="CE40" s="227">
        <f t="shared" ref="CE40:CF40" si="65">+CD40+P40</f>
        <v>25851.81</v>
      </c>
      <c r="CF40" s="227">
        <f t="shared" si="65"/>
        <v>25851.81</v>
      </c>
      <c r="CG40" s="227">
        <f t="shared" ref="CG40:CG50" si="66">+CF40+R40</f>
        <v>25851.81</v>
      </c>
      <c r="CH40" s="227">
        <f t="shared" ref="CH40:CH50" si="67">+CG40+S40</f>
        <v>25851.81</v>
      </c>
      <c r="CI40" s="227">
        <f t="shared" ref="CI40:CI50" si="68">+CH40+T40</f>
        <v>25851.81</v>
      </c>
      <c r="CJ40" s="227">
        <f t="shared" ref="CJ40:CJ50" si="69">+CI40+U40</f>
        <v>25851.81</v>
      </c>
      <c r="CK40" s="227">
        <f t="shared" ref="CK40:CK50" si="70">+CJ40+V40</f>
        <v>25851.81</v>
      </c>
    </row>
    <row r="41" spans="1:89" ht="24" customHeight="1" x14ac:dyDescent="0.2">
      <c r="A41" s="720"/>
      <c r="B41" s="721"/>
      <c r="C41" s="223">
        <v>13410</v>
      </c>
      <c r="D41" s="224" t="s">
        <v>276</v>
      </c>
      <c r="E41" s="225">
        <f t="shared" si="40"/>
        <v>302102363.73000002</v>
      </c>
      <c r="F41" s="225">
        <f t="shared" si="41"/>
        <v>162563478.52999997</v>
      </c>
      <c r="G41" s="225">
        <f t="shared" ref="G41:V41" si="71">+G20</f>
        <v>0</v>
      </c>
      <c r="H41" s="225">
        <f t="shared" si="71"/>
        <v>0</v>
      </c>
      <c r="I41" s="225">
        <f t="shared" si="71"/>
        <v>81074326.899999961</v>
      </c>
      <c r="J41" s="225">
        <f t="shared" si="71"/>
        <v>27078794.550000001</v>
      </c>
      <c r="K41" s="225">
        <f t="shared" si="71"/>
        <v>27054642</v>
      </c>
      <c r="L41" s="225">
        <f t="shared" si="71"/>
        <v>27355715.079999998</v>
      </c>
      <c r="M41" s="225">
        <f t="shared" si="71"/>
        <v>0</v>
      </c>
      <c r="N41" s="225">
        <f t="shared" si="71"/>
        <v>0</v>
      </c>
      <c r="O41" s="225">
        <f t="shared" si="71"/>
        <v>0</v>
      </c>
      <c r="P41" s="225">
        <f t="shared" si="71"/>
        <v>0</v>
      </c>
      <c r="Q41" s="225">
        <f t="shared" si="71"/>
        <v>0</v>
      </c>
      <c r="R41" s="225">
        <f t="shared" si="71"/>
        <v>0</v>
      </c>
      <c r="S41" s="225">
        <f t="shared" si="71"/>
        <v>0</v>
      </c>
      <c r="T41" s="225">
        <f t="shared" si="71"/>
        <v>0</v>
      </c>
      <c r="U41" s="225">
        <f t="shared" si="71"/>
        <v>0</v>
      </c>
      <c r="V41" s="225">
        <f t="shared" si="71"/>
        <v>0</v>
      </c>
      <c r="Z41" s="791"/>
      <c r="AA41" s="791"/>
      <c r="AB41" s="533">
        <v>13410</v>
      </c>
      <c r="AC41" s="240" t="s">
        <v>276</v>
      </c>
      <c r="AD41" s="756"/>
      <c r="AE41" s="239">
        <f t="shared" si="49"/>
        <v>302102363.73000002</v>
      </c>
      <c r="AF41" s="239">
        <f t="shared" si="49"/>
        <v>27355715.079999998</v>
      </c>
      <c r="AG41" s="239">
        <f t="shared" si="49"/>
        <v>162563478.52999997</v>
      </c>
      <c r="AH41" s="239">
        <f t="shared" si="49"/>
        <v>0</v>
      </c>
      <c r="AI41" s="239">
        <f t="shared" si="49"/>
        <v>139538885.20000005</v>
      </c>
      <c r="BO41" s="230"/>
      <c r="BP41" s="153"/>
      <c r="BQ41" s="153"/>
      <c r="BR41" s="153"/>
      <c r="BS41" s="153"/>
      <c r="BT41" s="153"/>
      <c r="BU41" s="153"/>
      <c r="BV41" s="227">
        <f t="shared" si="45"/>
        <v>0</v>
      </c>
      <c r="BW41" s="227">
        <f t="shared" si="57"/>
        <v>0</v>
      </c>
      <c r="BX41" s="227">
        <f t="shared" si="58"/>
        <v>81074326.899999961</v>
      </c>
      <c r="BY41" s="227">
        <f t="shared" si="59"/>
        <v>108153121.44999996</v>
      </c>
      <c r="BZ41" s="227">
        <f t="shared" si="60"/>
        <v>135207763.44999996</v>
      </c>
      <c r="CA41" s="227">
        <f t="shared" si="61"/>
        <v>162563478.52999997</v>
      </c>
      <c r="CB41" s="227">
        <f t="shared" si="62"/>
        <v>162563478.52999997</v>
      </c>
      <c r="CC41" s="227">
        <f t="shared" si="63"/>
        <v>162563478.52999997</v>
      </c>
      <c r="CD41" s="227">
        <f t="shared" si="64"/>
        <v>162563478.52999997</v>
      </c>
      <c r="CE41" s="227">
        <f t="shared" ref="CE41:CF41" si="72">+CD41+P41</f>
        <v>162563478.52999997</v>
      </c>
      <c r="CF41" s="227">
        <f t="shared" si="72"/>
        <v>162563478.52999997</v>
      </c>
      <c r="CG41" s="227">
        <f t="shared" si="66"/>
        <v>162563478.52999997</v>
      </c>
      <c r="CH41" s="227">
        <f t="shared" si="67"/>
        <v>162563478.52999997</v>
      </c>
      <c r="CI41" s="227">
        <f t="shared" si="68"/>
        <v>162563478.52999997</v>
      </c>
      <c r="CJ41" s="227">
        <f t="shared" si="69"/>
        <v>162563478.52999997</v>
      </c>
      <c r="CK41" s="227">
        <f t="shared" si="70"/>
        <v>162563478.52999997</v>
      </c>
    </row>
    <row r="42" spans="1:89" ht="24" customHeight="1" x14ac:dyDescent="0.2">
      <c r="A42" s="720"/>
      <c r="B42" s="721"/>
      <c r="C42" s="223">
        <v>14101</v>
      </c>
      <c r="D42" s="224" t="s">
        <v>170</v>
      </c>
      <c r="E42" s="225">
        <f t="shared" si="40"/>
        <v>105299571.95</v>
      </c>
      <c r="F42" s="225">
        <f t="shared" si="41"/>
        <v>35565796.420000002</v>
      </c>
      <c r="G42" s="225">
        <f t="shared" ref="G42:V42" si="73">+G21</f>
        <v>0</v>
      </c>
      <c r="H42" s="225">
        <f t="shared" si="73"/>
        <v>0</v>
      </c>
      <c r="I42" s="225">
        <f t="shared" si="73"/>
        <v>14239643.85</v>
      </c>
      <c r="J42" s="225">
        <f t="shared" si="73"/>
        <v>0</v>
      </c>
      <c r="K42" s="225">
        <f t="shared" si="73"/>
        <v>0</v>
      </c>
      <c r="L42" s="225">
        <f t="shared" si="73"/>
        <v>21326152.57</v>
      </c>
      <c r="M42" s="225">
        <f t="shared" si="73"/>
        <v>0</v>
      </c>
      <c r="N42" s="225">
        <f t="shared" si="73"/>
        <v>0</v>
      </c>
      <c r="O42" s="225">
        <f t="shared" si="73"/>
        <v>0</v>
      </c>
      <c r="P42" s="225">
        <f t="shared" si="73"/>
        <v>0</v>
      </c>
      <c r="Q42" s="225">
        <f t="shared" si="73"/>
        <v>0</v>
      </c>
      <c r="R42" s="225">
        <f t="shared" si="73"/>
        <v>0</v>
      </c>
      <c r="S42" s="225">
        <f t="shared" si="73"/>
        <v>0</v>
      </c>
      <c r="T42" s="225">
        <f t="shared" si="73"/>
        <v>0</v>
      </c>
      <c r="U42" s="225">
        <f t="shared" si="73"/>
        <v>0</v>
      </c>
      <c r="V42" s="225">
        <f t="shared" si="73"/>
        <v>0</v>
      </c>
      <c r="Z42" s="791"/>
      <c r="AA42" s="791"/>
      <c r="AB42" s="533">
        <v>14101</v>
      </c>
      <c r="AC42" s="240" t="s">
        <v>170</v>
      </c>
      <c r="AD42" s="756"/>
      <c r="AE42" s="239">
        <f t="shared" si="49"/>
        <v>105299571.95</v>
      </c>
      <c r="AF42" s="239">
        <f t="shared" si="49"/>
        <v>21326152.57</v>
      </c>
      <c r="AG42" s="239">
        <f t="shared" si="49"/>
        <v>35565796.420000002</v>
      </c>
      <c r="AH42" s="239">
        <f t="shared" si="49"/>
        <v>0</v>
      </c>
      <c r="AI42" s="239">
        <f t="shared" si="49"/>
        <v>69733775.530000001</v>
      </c>
      <c r="BO42" s="230"/>
      <c r="BP42" s="153"/>
      <c r="BQ42" s="153"/>
      <c r="BR42" s="153"/>
      <c r="BS42" s="153"/>
      <c r="BT42" s="153"/>
      <c r="BU42" s="153"/>
      <c r="BV42" s="227">
        <f t="shared" si="45"/>
        <v>0</v>
      </c>
      <c r="BW42" s="227">
        <f t="shared" si="57"/>
        <v>0</v>
      </c>
      <c r="BX42" s="227">
        <f t="shared" si="58"/>
        <v>14239643.85</v>
      </c>
      <c r="BY42" s="227">
        <f t="shared" si="59"/>
        <v>14239643.85</v>
      </c>
      <c r="BZ42" s="227">
        <f t="shared" si="60"/>
        <v>14239643.85</v>
      </c>
      <c r="CA42" s="227">
        <f t="shared" si="61"/>
        <v>35565796.420000002</v>
      </c>
      <c r="CB42" s="227">
        <f t="shared" si="62"/>
        <v>35565796.420000002</v>
      </c>
      <c r="CC42" s="227">
        <f t="shared" si="63"/>
        <v>35565796.420000002</v>
      </c>
      <c r="CD42" s="227">
        <f t="shared" si="64"/>
        <v>35565796.420000002</v>
      </c>
      <c r="CE42" s="227">
        <f t="shared" ref="CE42:CF42" si="74">+CD42+P42</f>
        <v>35565796.420000002</v>
      </c>
      <c r="CF42" s="227">
        <f t="shared" si="74"/>
        <v>35565796.420000002</v>
      </c>
      <c r="CG42" s="227">
        <f t="shared" si="66"/>
        <v>35565796.420000002</v>
      </c>
      <c r="CH42" s="227">
        <f t="shared" si="67"/>
        <v>35565796.420000002</v>
      </c>
      <c r="CI42" s="227">
        <f t="shared" si="68"/>
        <v>35565796.420000002</v>
      </c>
      <c r="CJ42" s="227">
        <f t="shared" si="69"/>
        <v>35565796.420000002</v>
      </c>
      <c r="CK42" s="227">
        <f t="shared" si="70"/>
        <v>35565796.420000002</v>
      </c>
    </row>
    <row r="43" spans="1:89" ht="24" customHeight="1" x14ac:dyDescent="0.2">
      <c r="A43" s="720"/>
      <c r="B43" s="721"/>
      <c r="C43" s="223">
        <v>14105</v>
      </c>
      <c r="D43" s="224" t="s">
        <v>178</v>
      </c>
      <c r="E43" s="225">
        <f t="shared" si="40"/>
        <v>0</v>
      </c>
      <c r="F43" s="225">
        <f t="shared" si="41"/>
        <v>0</v>
      </c>
      <c r="G43" s="225">
        <f t="shared" ref="G43:V43" si="75">+G22</f>
        <v>0</v>
      </c>
      <c r="H43" s="225">
        <f t="shared" si="75"/>
        <v>0</v>
      </c>
      <c r="I43" s="225">
        <f t="shared" si="75"/>
        <v>0</v>
      </c>
      <c r="J43" s="225">
        <f t="shared" si="75"/>
        <v>0</v>
      </c>
      <c r="K43" s="225">
        <f t="shared" si="75"/>
        <v>0</v>
      </c>
      <c r="L43" s="225">
        <f t="shared" si="75"/>
        <v>0</v>
      </c>
      <c r="M43" s="225">
        <f t="shared" si="75"/>
        <v>0</v>
      </c>
      <c r="N43" s="225">
        <f t="shared" si="75"/>
        <v>0</v>
      </c>
      <c r="O43" s="225">
        <f t="shared" si="75"/>
        <v>0</v>
      </c>
      <c r="P43" s="225">
        <f t="shared" si="75"/>
        <v>0</v>
      </c>
      <c r="Q43" s="225">
        <f t="shared" si="75"/>
        <v>0</v>
      </c>
      <c r="R43" s="225">
        <f t="shared" si="75"/>
        <v>0</v>
      </c>
      <c r="S43" s="225">
        <f t="shared" si="75"/>
        <v>0</v>
      </c>
      <c r="T43" s="225">
        <f t="shared" si="75"/>
        <v>0</v>
      </c>
      <c r="U43" s="225">
        <f t="shared" si="75"/>
        <v>0</v>
      </c>
      <c r="V43" s="225">
        <f t="shared" si="75"/>
        <v>0</v>
      </c>
      <c r="Z43" s="791"/>
      <c r="AA43" s="791"/>
      <c r="AB43" s="533">
        <v>14105</v>
      </c>
      <c r="AC43" s="240" t="s">
        <v>178</v>
      </c>
      <c r="AD43" s="756"/>
      <c r="AE43" s="239">
        <f t="shared" si="49"/>
        <v>0</v>
      </c>
      <c r="AF43" s="239">
        <f t="shared" si="49"/>
        <v>0</v>
      </c>
      <c r="AG43" s="239">
        <f t="shared" si="49"/>
        <v>0</v>
      </c>
      <c r="AH43" s="239">
        <f t="shared" si="49"/>
        <v>0</v>
      </c>
      <c r="AI43" s="239">
        <f t="shared" si="49"/>
        <v>0</v>
      </c>
      <c r="BO43" s="230"/>
      <c r="BP43" s="153"/>
      <c r="BQ43" s="153"/>
      <c r="BR43" s="153"/>
      <c r="BS43" s="153"/>
      <c r="BT43" s="153"/>
      <c r="BU43" s="153"/>
      <c r="BV43" s="227">
        <f t="shared" si="45"/>
        <v>0</v>
      </c>
      <c r="BW43" s="227">
        <f t="shared" si="57"/>
        <v>0</v>
      </c>
      <c r="BX43" s="227">
        <f t="shared" si="58"/>
        <v>0</v>
      </c>
      <c r="BY43" s="227">
        <f t="shared" si="59"/>
        <v>0</v>
      </c>
      <c r="BZ43" s="227">
        <f t="shared" si="60"/>
        <v>0</v>
      </c>
      <c r="CA43" s="227">
        <f t="shared" si="61"/>
        <v>0</v>
      </c>
      <c r="CB43" s="227">
        <f t="shared" si="62"/>
        <v>0</v>
      </c>
      <c r="CC43" s="227">
        <f t="shared" si="63"/>
        <v>0</v>
      </c>
      <c r="CD43" s="227">
        <f t="shared" si="64"/>
        <v>0</v>
      </c>
      <c r="CE43" s="227">
        <f t="shared" ref="CE43:CF43" si="76">+CD43+P43</f>
        <v>0</v>
      </c>
      <c r="CF43" s="227">
        <f t="shared" si="76"/>
        <v>0</v>
      </c>
      <c r="CG43" s="227">
        <f t="shared" si="66"/>
        <v>0</v>
      </c>
      <c r="CH43" s="227">
        <f t="shared" si="67"/>
        <v>0</v>
      </c>
      <c r="CI43" s="227">
        <f t="shared" si="68"/>
        <v>0</v>
      </c>
      <c r="CJ43" s="227">
        <f t="shared" si="69"/>
        <v>0</v>
      </c>
      <c r="CK43" s="227">
        <f t="shared" si="70"/>
        <v>0</v>
      </c>
    </row>
    <row r="44" spans="1:89" ht="24" customHeight="1" x14ac:dyDescent="0.2">
      <c r="A44" s="720"/>
      <c r="B44" s="721"/>
      <c r="C44" s="223">
        <v>14201</v>
      </c>
      <c r="D44" s="228" t="s">
        <v>171</v>
      </c>
      <c r="E44" s="225">
        <f t="shared" si="40"/>
        <v>0</v>
      </c>
      <c r="F44" s="225">
        <f t="shared" si="41"/>
        <v>0</v>
      </c>
      <c r="G44" s="225">
        <f t="shared" ref="G44:V44" si="77">+G23</f>
        <v>0</v>
      </c>
      <c r="H44" s="225">
        <f t="shared" si="77"/>
        <v>0</v>
      </c>
      <c r="I44" s="225">
        <f t="shared" si="77"/>
        <v>0</v>
      </c>
      <c r="J44" s="225">
        <f t="shared" si="77"/>
        <v>0</v>
      </c>
      <c r="K44" s="225">
        <f t="shared" si="77"/>
        <v>0</v>
      </c>
      <c r="L44" s="225">
        <f t="shared" si="77"/>
        <v>0</v>
      </c>
      <c r="M44" s="225">
        <f t="shared" si="77"/>
        <v>0</v>
      </c>
      <c r="N44" s="225">
        <f t="shared" si="77"/>
        <v>0</v>
      </c>
      <c r="O44" s="225">
        <f t="shared" si="77"/>
        <v>0</v>
      </c>
      <c r="P44" s="225">
        <f t="shared" si="77"/>
        <v>0</v>
      </c>
      <c r="Q44" s="225">
        <f t="shared" si="77"/>
        <v>0</v>
      </c>
      <c r="R44" s="225">
        <f t="shared" si="77"/>
        <v>0</v>
      </c>
      <c r="S44" s="225">
        <f t="shared" si="77"/>
        <v>0</v>
      </c>
      <c r="T44" s="225">
        <f t="shared" si="77"/>
        <v>0</v>
      </c>
      <c r="U44" s="225">
        <f t="shared" si="77"/>
        <v>0</v>
      </c>
      <c r="V44" s="225">
        <f t="shared" si="77"/>
        <v>0</v>
      </c>
      <c r="W44" s="23"/>
      <c r="X44" s="23"/>
      <c r="Y44" s="23"/>
      <c r="Z44" s="791"/>
      <c r="AA44" s="791"/>
      <c r="AB44" s="533">
        <v>14201</v>
      </c>
      <c r="AC44" s="242" t="s">
        <v>171</v>
      </c>
      <c r="AD44" s="756"/>
      <c r="AE44" s="239">
        <f t="shared" si="49"/>
        <v>0</v>
      </c>
      <c r="AF44" s="239">
        <f t="shared" si="49"/>
        <v>0</v>
      </c>
      <c r="AG44" s="239">
        <f t="shared" si="49"/>
        <v>0</v>
      </c>
      <c r="AH44" s="239">
        <f t="shared" si="49"/>
        <v>0</v>
      </c>
      <c r="AI44" s="239">
        <f t="shared" si="49"/>
        <v>0</v>
      </c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0"/>
      <c r="BP44" s="153"/>
      <c r="BQ44" s="153"/>
      <c r="BR44" s="153"/>
      <c r="BS44" s="153"/>
      <c r="BT44" s="153"/>
      <c r="BU44" s="153"/>
      <c r="BV44" s="227">
        <f t="shared" si="45"/>
        <v>0</v>
      </c>
      <c r="BW44" s="227">
        <f t="shared" si="57"/>
        <v>0</v>
      </c>
      <c r="BX44" s="227">
        <f t="shared" si="58"/>
        <v>0</v>
      </c>
      <c r="BY44" s="227">
        <f t="shared" si="59"/>
        <v>0</v>
      </c>
      <c r="BZ44" s="227">
        <f t="shared" si="60"/>
        <v>0</v>
      </c>
      <c r="CA44" s="227">
        <f t="shared" si="61"/>
        <v>0</v>
      </c>
      <c r="CB44" s="227">
        <f t="shared" si="62"/>
        <v>0</v>
      </c>
      <c r="CC44" s="227">
        <f t="shared" si="63"/>
        <v>0</v>
      </c>
      <c r="CD44" s="227">
        <f t="shared" si="64"/>
        <v>0</v>
      </c>
      <c r="CE44" s="227">
        <f t="shared" ref="CE44:CF44" si="78">+CD44+P44</f>
        <v>0</v>
      </c>
      <c r="CF44" s="227">
        <f t="shared" si="78"/>
        <v>0</v>
      </c>
      <c r="CG44" s="227">
        <f t="shared" si="66"/>
        <v>0</v>
      </c>
      <c r="CH44" s="227">
        <f t="shared" si="67"/>
        <v>0</v>
      </c>
      <c r="CI44" s="227">
        <f t="shared" si="68"/>
        <v>0</v>
      </c>
      <c r="CJ44" s="227">
        <f t="shared" si="69"/>
        <v>0</v>
      </c>
      <c r="CK44" s="227">
        <f t="shared" si="70"/>
        <v>0</v>
      </c>
    </row>
    <row r="45" spans="1:89" s="23" customFormat="1" ht="24" customHeight="1" x14ac:dyDescent="0.25">
      <c r="A45" s="720"/>
      <c r="B45" s="721"/>
      <c r="C45" s="223">
        <v>14301</v>
      </c>
      <c r="D45" s="229" t="s">
        <v>172</v>
      </c>
      <c r="E45" s="225">
        <f t="shared" si="40"/>
        <v>0</v>
      </c>
      <c r="F45" s="225">
        <f t="shared" si="41"/>
        <v>0</v>
      </c>
      <c r="G45" s="225">
        <f t="shared" ref="G45:V45" si="79">+G24</f>
        <v>0</v>
      </c>
      <c r="H45" s="225">
        <f t="shared" si="79"/>
        <v>0</v>
      </c>
      <c r="I45" s="225">
        <f t="shared" si="79"/>
        <v>0</v>
      </c>
      <c r="J45" s="225">
        <f t="shared" si="79"/>
        <v>0</v>
      </c>
      <c r="K45" s="225">
        <f t="shared" si="79"/>
        <v>0</v>
      </c>
      <c r="L45" s="225">
        <f t="shared" si="79"/>
        <v>0</v>
      </c>
      <c r="M45" s="225">
        <f t="shared" si="79"/>
        <v>0</v>
      </c>
      <c r="N45" s="225">
        <f t="shared" si="79"/>
        <v>0</v>
      </c>
      <c r="O45" s="225">
        <f t="shared" si="79"/>
        <v>0</v>
      </c>
      <c r="P45" s="225">
        <f t="shared" si="79"/>
        <v>0</v>
      </c>
      <c r="Q45" s="225">
        <f t="shared" si="79"/>
        <v>0</v>
      </c>
      <c r="R45" s="225">
        <f t="shared" si="79"/>
        <v>0</v>
      </c>
      <c r="S45" s="225">
        <f t="shared" si="79"/>
        <v>0</v>
      </c>
      <c r="T45" s="225">
        <f t="shared" si="79"/>
        <v>0</v>
      </c>
      <c r="U45" s="225">
        <f t="shared" si="79"/>
        <v>0</v>
      </c>
      <c r="V45" s="225">
        <f t="shared" si="79"/>
        <v>0</v>
      </c>
      <c r="Z45" s="791"/>
      <c r="AA45" s="791"/>
      <c r="AB45" s="533">
        <v>14301</v>
      </c>
      <c r="AC45" s="243" t="s">
        <v>172</v>
      </c>
      <c r="AD45" s="756"/>
      <c r="AE45" s="239">
        <f t="shared" si="49"/>
        <v>0</v>
      </c>
      <c r="AF45" s="239">
        <f t="shared" si="49"/>
        <v>0</v>
      </c>
      <c r="AG45" s="239">
        <f t="shared" si="49"/>
        <v>0</v>
      </c>
      <c r="AH45" s="239">
        <f t="shared" si="49"/>
        <v>0</v>
      </c>
      <c r="AI45" s="239">
        <f t="shared" si="49"/>
        <v>0</v>
      </c>
      <c r="BO45" s="230"/>
      <c r="BP45" s="153"/>
      <c r="BQ45" s="153"/>
      <c r="BR45" s="153"/>
      <c r="BS45" s="241"/>
      <c r="BT45" s="241"/>
      <c r="BU45" s="241"/>
      <c r="BV45" s="227">
        <f t="shared" si="45"/>
        <v>0</v>
      </c>
      <c r="BW45" s="227">
        <f t="shared" si="57"/>
        <v>0</v>
      </c>
      <c r="BX45" s="227">
        <f t="shared" si="58"/>
        <v>0</v>
      </c>
      <c r="BY45" s="227">
        <f t="shared" si="59"/>
        <v>0</v>
      </c>
      <c r="BZ45" s="227">
        <f t="shared" si="60"/>
        <v>0</v>
      </c>
      <c r="CA45" s="227">
        <f t="shared" si="61"/>
        <v>0</v>
      </c>
      <c r="CB45" s="227">
        <f t="shared" si="62"/>
        <v>0</v>
      </c>
      <c r="CC45" s="227">
        <f t="shared" si="63"/>
        <v>0</v>
      </c>
      <c r="CD45" s="227">
        <f t="shared" si="64"/>
        <v>0</v>
      </c>
      <c r="CE45" s="227">
        <f t="shared" ref="CE45:CF45" si="80">+CD45+P45</f>
        <v>0</v>
      </c>
      <c r="CF45" s="227">
        <f t="shared" si="80"/>
        <v>0</v>
      </c>
      <c r="CG45" s="227">
        <f t="shared" si="66"/>
        <v>0</v>
      </c>
      <c r="CH45" s="227">
        <f t="shared" si="67"/>
        <v>0</v>
      </c>
      <c r="CI45" s="227">
        <f t="shared" si="68"/>
        <v>0</v>
      </c>
      <c r="CJ45" s="227">
        <f t="shared" si="69"/>
        <v>0</v>
      </c>
      <c r="CK45" s="227">
        <f t="shared" si="70"/>
        <v>0</v>
      </c>
    </row>
    <row r="46" spans="1:89" s="23" customFormat="1" ht="24" customHeight="1" x14ac:dyDescent="0.25">
      <c r="A46" s="720"/>
      <c r="B46" s="721"/>
      <c r="C46" s="223">
        <v>14401</v>
      </c>
      <c r="D46" s="229" t="s">
        <v>279</v>
      </c>
      <c r="E46" s="225">
        <f t="shared" si="40"/>
        <v>0</v>
      </c>
      <c r="F46" s="225">
        <f t="shared" si="41"/>
        <v>0</v>
      </c>
      <c r="G46" s="225">
        <f t="shared" ref="G46:V46" si="81">+G25</f>
        <v>0</v>
      </c>
      <c r="H46" s="225">
        <f t="shared" si="81"/>
        <v>0</v>
      </c>
      <c r="I46" s="225">
        <f t="shared" si="81"/>
        <v>0</v>
      </c>
      <c r="J46" s="225">
        <f t="shared" si="81"/>
        <v>0</v>
      </c>
      <c r="K46" s="225">
        <f t="shared" si="81"/>
        <v>0</v>
      </c>
      <c r="L46" s="225">
        <f t="shared" si="81"/>
        <v>0</v>
      </c>
      <c r="M46" s="225">
        <f t="shared" si="81"/>
        <v>0</v>
      </c>
      <c r="N46" s="225">
        <f t="shared" si="81"/>
        <v>0</v>
      </c>
      <c r="O46" s="225">
        <f t="shared" si="81"/>
        <v>0</v>
      </c>
      <c r="P46" s="225">
        <f t="shared" si="81"/>
        <v>0</v>
      </c>
      <c r="Q46" s="225">
        <f t="shared" si="81"/>
        <v>0</v>
      </c>
      <c r="R46" s="225">
        <f t="shared" si="81"/>
        <v>0</v>
      </c>
      <c r="S46" s="225">
        <f t="shared" si="81"/>
        <v>0</v>
      </c>
      <c r="T46" s="225">
        <f t="shared" si="81"/>
        <v>0</v>
      </c>
      <c r="U46" s="225">
        <f t="shared" si="81"/>
        <v>0</v>
      </c>
      <c r="V46" s="225">
        <f t="shared" si="81"/>
        <v>0</v>
      </c>
      <c r="Z46" s="791"/>
      <c r="AA46" s="791"/>
      <c r="AB46" s="533">
        <v>14401</v>
      </c>
      <c r="AC46" s="243" t="s">
        <v>279</v>
      </c>
      <c r="AD46" s="756"/>
      <c r="AE46" s="239">
        <f t="shared" si="49"/>
        <v>0</v>
      </c>
      <c r="AF46" s="239">
        <f t="shared" si="49"/>
        <v>0</v>
      </c>
      <c r="AG46" s="239">
        <f t="shared" si="49"/>
        <v>0</v>
      </c>
      <c r="AH46" s="239">
        <f t="shared" si="49"/>
        <v>0</v>
      </c>
      <c r="AI46" s="239">
        <f t="shared" si="49"/>
        <v>0</v>
      </c>
      <c r="BO46" s="230"/>
      <c r="BP46" s="153"/>
      <c r="BQ46" s="153"/>
      <c r="BR46" s="153"/>
      <c r="BS46" s="241"/>
      <c r="BT46" s="241"/>
      <c r="BU46" s="241"/>
      <c r="BV46" s="227">
        <f t="shared" si="45"/>
        <v>0</v>
      </c>
      <c r="BW46" s="227">
        <f t="shared" si="57"/>
        <v>0</v>
      </c>
      <c r="BX46" s="227">
        <f t="shared" si="58"/>
        <v>0</v>
      </c>
      <c r="BY46" s="227">
        <f t="shared" si="59"/>
        <v>0</v>
      </c>
      <c r="BZ46" s="227">
        <f t="shared" si="60"/>
        <v>0</v>
      </c>
      <c r="CA46" s="227">
        <f t="shared" si="61"/>
        <v>0</v>
      </c>
      <c r="CB46" s="227">
        <f t="shared" si="62"/>
        <v>0</v>
      </c>
      <c r="CC46" s="227">
        <f t="shared" si="63"/>
        <v>0</v>
      </c>
      <c r="CD46" s="227">
        <f t="shared" si="64"/>
        <v>0</v>
      </c>
      <c r="CE46" s="227">
        <f t="shared" ref="CE46:CF46" si="82">+CD46+P46</f>
        <v>0</v>
      </c>
      <c r="CF46" s="227">
        <f t="shared" si="82"/>
        <v>0</v>
      </c>
      <c r="CG46" s="227">
        <f t="shared" si="66"/>
        <v>0</v>
      </c>
      <c r="CH46" s="227">
        <f t="shared" si="67"/>
        <v>0</v>
      </c>
      <c r="CI46" s="227">
        <f t="shared" si="68"/>
        <v>0</v>
      </c>
      <c r="CJ46" s="227">
        <f t="shared" si="69"/>
        <v>0</v>
      </c>
      <c r="CK46" s="227">
        <f t="shared" si="70"/>
        <v>0</v>
      </c>
    </row>
    <row r="47" spans="1:89" s="23" customFormat="1" ht="24" customHeight="1" x14ac:dyDescent="0.25">
      <c r="A47" s="720"/>
      <c r="B47" s="721"/>
      <c r="C47" s="223">
        <v>14405</v>
      </c>
      <c r="D47" s="229" t="s">
        <v>280</v>
      </c>
      <c r="E47" s="225">
        <f t="shared" si="40"/>
        <v>0</v>
      </c>
      <c r="F47" s="225">
        <f t="shared" si="41"/>
        <v>0</v>
      </c>
      <c r="G47" s="225">
        <f t="shared" ref="G47:V47" si="83">+G26</f>
        <v>0</v>
      </c>
      <c r="H47" s="225">
        <f t="shared" si="83"/>
        <v>0</v>
      </c>
      <c r="I47" s="225">
        <f t="shared" si="83"/>
        <v>0</v>
      </c>
      <c r="J47" s="225">
        <f t="shared" si="83"/>
        <v>0</v>
      </c>
      <c r="K47" s="225">
        <f t="shared" si="83"/>
        <v>0</v>
      </c>
      <c r="L47" s="225">
        <f t="shared" si="83"/>
        <v>0</v>
      </c>
      <c r="M47" s="225">
        <f t="shared" si="83"/>
        <v>0</v>
      </c>
      <c r="N47" s="225">
        <f t="shared" si="83"/>
        <v>0</v>
      </c>
      <c r="O47" s="225">
        <f t="shared" si="83"/>
        <v>0</v>
      </c>
      <c r="P47" s="225">
        <f t="shared" si="83"/>
        <v>0</v>
      </c>
      <c r="Q47" s="225">
        <f t="shared" si="83"/>
        <v>0</v>
      </c>
      <c r="R47" s="225">
        <f t="shared" si="83"/>
        <v>0</v>
      </c>
      <c r="S47" s="225">
        <f t="shared" si="83"/>
        <v>0</v>
      </c>
      <c r="T47" s="225">
        <f t="shared" si="83"/>
        <v>0</v>
      </c>
      <c r="U47" s="225">
        <f t="shared" si="83"/>
        <v>0</v>
      </c>
      <c r="V47" s="225">
        <f t="shared" si="83"/>
        <v>0</v>
      </c>
      <c r="Z47" s="791"/>
      <c r="AA47" s="791"/>
      <c r="AB47" s="533">
        <v>14405</v>
      </c>
      <c r="AC47" s="243" t="s">
        <v>280</v>
      </c>
      <c r="AD47" s="756"/>
      <c r="AE47" s="239">
        <f t="shared" si="49"/>
        <v>0</v>
      </c>
      <c r="AF47" s="239">
        <f t="shared" si="49"/>
        <v>0</v>
      </c>
      <c r="AG47" s="239">
        <f t="shared" si="49"/>
        <v>0</v>
      </c>
      <c r="AH47" s="239">
        <f t="shared" si="49"/>
        <v>0</v>
      </c>
      <c r="AI47" s="239">
        <f t="shared" si="49"/>
        <v>0</v>
      </c>
      <c r="BO47" s="230"/>
      <c r="BP47" s="153"/>
      <c r="BQ47" s="153"/>
      <c r="BR47" s="153"/>
      <c r="BS47" s="241"/>
      <c r="BT47" s="241"/>
      <c r="BU47" s="241"/>
      <c r="BV47" s="227">
        <f t="shared" si="45"/>
        <v>0</v>
      </c>
      <c r="BW47" s="227">
        <f t="shared" si="57"/>
        <v>0</v>
      </c>
      <c r="BX47" s="227">
        <f t="shared" si="58"/>
        <v>0</v>
      </c>
      <c r="BY47" s="227">
        <f t="shared" si="59"/>
        <v>0</v>
      </c>
      <c r="BZ47" s="227">
        <f t="shared" si="60"/>
        <v>0</v>
      </c>
      <c r="CA47" s="227">
        <f t="shared" si="61"/>
        <v>0</v>
      </c>
      <c r="CB47" s="227">
        <f t="shared" si="62"/>
        <v>0</v>
      </c>
      <c r="CC47" s="227">
        <f t="shared" si="63"/>
        <v>0</v>
      </c>
      <c r="CD47" s="227">
        <f t="shared" si="64"/>
        <v>0</v>
      </c>
      <c r="CE47" s="227">
        <f t="shared" ref="CE47:CF47" si="84">+CD47+P47</f>
        <v>0</v>
      </c>
      <c r="CF47" s="227">
        <f t="shared" si="84"/>
        <v>0</v>
      </c>
      <c r="CG47" s="227">
        <f t="shared" si="66"/>
        <v>0</v>
      </c>
      <c r="CH47" s="227">
        <f t="shared" si="67"/>
        <v>0</v>
      </c>
      <c r="CI47" s="227">
        <f t="shared" si="68"/>
        <v>0</v>
      </c>
      <c r="CJ47" s="227">
        <f t="shared" si="69"/>
        <v>0</v>
      </c>
      <c r="CK47" s="227">
        <f t="shared" si="70"/>
        <v>0</v>
      </c>
    </row>
    <row r="48" spans="1:89" s="23" customFormat="1" ht="24" customHeight="1" x14ac:dyDescent="0.25">
      <c r="A48" s="720"/>
      <c r="B48" s="721"/>
      <c r="C48" s="223">
        <v>14406</v>
      </c>
      <c r="D48" s="229" t="s">
        <v>281</v>
      </c>
      <c r="E48" s="225">
        <f t="shared" si="40"/>
        <v>0</v>
      </c>
      <c r="F48" s="225">
        <f t="shared" si="41"/>
        <v>0</v>
      </c>
      <c r="G48" s="225">
        <f t="shared" ref="G48:G53" si="85">+G27</f>
        <v>0</v>
      </c>
      <c r="H48" s="225">
        <f t="shared" ref="H48:V48" si="86">+H27</f>
        <v>0</v>
      </c>
      <c r="I48" s="225">
        <f t="shared" si="86"/>
        <v>0</v>
      </c>
      <c r="J48" s="225">
        <f t="shared" si="86"/>
        <v>0</v>
      </c>
      <c r="K48" s="225">
        <f t="shared" si="86"/>
        <v>0</v>
      </c>
      <c r="L48" s="225">
        <f t="shared" si="86"/>
        <v>0</v>
      </c>
      <c r="M48" s="225">
        <f t="shared" si="86"/>
        <v>0</v>
      </c>
      <c r="N48" s="225">
        <f t="shared" si="86"/>
        <v>0</v>
      </c>
      <c r="O48" s="225">
        <f t="shared" si="86"/>
        <v>0</v>
      </c>
      <c r="P48" s="225">
        <f t="shared" si="86"/>
        <v>0</v>
      </c>
      <c r="Q48" s="225">
        <f t="shared" si="86"/>
        <v>0</v>
      </c>
      <c r="R48" s="225">
        <f t="shared" si="86"/>
        <v>0</v>
      </c>
      <c r="S48" s="225">
        <f t="shared" si="86"/>
        <v>0</v>
      </c>
      <c r="T48" s="225">
        <f t="shared" si="86"/>
        <v>0</v>
      </c>
      <c r="U48" s="225">
        <f t="shared" si="86"/>
        <v>0</v>
      </c>
      <c r="V48" s="225">
        <f t="shared" si="86"/>
        <v>0</v>
      </c>
      <c r="Z48" s="791"/>
      <c r="AA48" s="791"/>
      <c r="AB48" s="533">
        <v>14406</v>
      </c>
      <c r="AC48" s="243" t="s">
        <v>281</v>
      </c>
      <c r="AD48" s="756"/>
      <c r="AE48" s="239">
        <f t="shared" si="49"/>
        <v>0</v>
      </c>
      <c r="AF48" s="239">
        <f t="shared" si="49"/>
        <v>0</v>
      </c>
      <c r="AG48" s="239">
        <f t="shared" si="49"/>
        <v>0</v>
      </c>
      <c r="AH48" s="239">
        <f t="shared" si="49"/>
        <v>0</v>
      </c>
      <c r="AI48" s="239">
        <f t="shared" si="49"/>
        <v>0</v>
      </c>
      <c r="BO48" s="230"/>
      <c r="BP48" s="153"/>
      <c r="BQ48" s="153"/>
      <c r="BR48" s="153"/>
      <c r="BS48" s="241"/>
      <c r="BT48" s="241"/>
      <c r="BU48" s="241"/>
      <c r="BV48" s="227">
        <f t="shared" si="45"/>
        <v>0</v>
      </c>
      <c r="BW48" s="227">
        <f t="shared" si="57"/>
        <v>0</v>
      </c>
      <c r="BX48" s="227">
        <f t="shared" si="58"/>
        <v>0</v>
      </c>
      <c r="BY48" s="227">
        <f t="shared" si="59"/>
        <v>0</v>
      </c>
      <c r="BZ48" s="227">
        <f t="shared" si="60"/>
        <v>0</v>
      </c>
      <c r="CA48" s="227">
        <f t="shared" si="61"/>
        <v>0</v>
      </c>
      <c r="CB48" s="227">
        <f t="shared" si="62"/>
        <v>0</v>
      </c>
      <c r="CC48" s="227">
        <f t="shared" si="63"/>
        <v>0</v>
      </c>
      <c r="CD48" s="227">
        <f t="shared" si="64"/>
        <v>0</v>
      </c>
      <c r="CE48" s="227">
        <f t="shared" ref="CE48:CF48" si="87">+CD48+P48</f>
        <v>0</v>
      </c>
      <c r="CF48" s="227">
        <f t="shared" si="87"/>
        <v>0</v>
      </c>
      <c r="CG48" s="227">
        <f t="shared" si="66"/>
        <v>0</v>
      </c>
      <c r="CH48" s="227">
        <f t="shared" si="67"/>
        <v>0</v>
      </c>
      <c r="CI48" s="227">
        <f t="shared" si="68"/>
        <v>0</v>
      </c>
      <c r="CJ48" s="227">
        <f t="shared" si="69"/>
        <v>0</v>
      </c>
      <c r="CK48" s="227">
        <f t="shared" si="70"/>
        <v>0</v>
      </c>
    </row>
    <row r="49" spans="1:93" ht="24" customHeight="1" x14ac:dyDescent="0.2">
      <c r="A49" s="720"/>
      <c r="B49" s="721"/>
      <c r="C49" s="223">
        <v>15403</v>
      </c>
      <c r="D49" s="224" t="s">
        <v>277</v>
      </c>
      <c r="E49" s="225">
        <f>+E28</f>
        <v>177644161.86000001</v>
      </c>
      <c r="F49" s="225">
        <f t="shared" si="41"/>
        <v>89248008.599999994</v>
      </c>
      <c r="G49" s="225">
        <f t="shared" si="85"/>
        <v>0</v>
      </c>
      <c r="H49" s="225">
        <f>+H28</f>
        <v>0</v>
      </c>
      <c r="I49" s="225">
        <f>+I28</f>
        <v>44538251.100000001</v>
      </c>
      <c r="J49" s="225">
        <f t="shared" ref="J49:V49" si="88">+J28</f>
        <v>14850727.5</v>
      </c>
      <c r="K49" s="225">
        <f t="shared" si="88"/>
        <v>14843565</v>
      </c>
      <c r="L49" s="225">
        <f t="shared" si="88"/>
        <v>15015465</v>
      </c>
      <c r="M49" s="225">
        <f t="shared" si="88"/>
        <v>0</v>
      </c>
      <c r="N49" s="225">
        <f t="shared" si="88"/>
        <v>0</v>
      </c>
      <c r="O49" s="225">
        <f t="shared" si="88"/>
        <v>0</v>
      </c>
      <c r="P49" s="225">
        <f t="shared" si="88"/>
        <v>0</v>
      </c>
      <c r="Q49" s="225">
        <f t="shared" si="88"/>
        <v>0</v>
      </c>
      <c r="R49" s="225">
        <f t="shared" si="88"/>
        <v>0</v>
      </c>
      <c r="S49" s="225">
        <f t="shared" si="88"/>
        <v>0</v>
      </c>
      <c r="T49" s="225">
        <f t="shared" si="88"/>
        <v>0</v>
      </c>
      <c r="U49" s="225">
        <f t="shared" si="88"/>
        <v>0</v>
      </c>
      <c r="V49" s="225">
        <f t="shared" si="88"/>
        <v>0</v>
      </c>
      <c r="Z49" s="791"/>
      <c r="AA49" s="791"/>
      <c r="AB49" s="533">
        <v>15403</v>
      </c>
      <c r="AC49" s="240" t="s">
        <v>277</v>
      </c>
      <c r="AD49" s="756"/>
      <c r="AE49" s="239">
        <f t="shared" si="49"/>
        <v>177644161.86000001</v>
      </c>
      <c r="AF49" s="239">
        <f t="shared" si="49"/>
        <v>15015465</v>
      </c>
      <c r="AG49" s="239">
        <f t="shared" si="49"/>
        <v>89248008.599999994</v>
      </c>
      <c r="AH49" s="239">
        <f t="shared" si="49"/>
        <v>0</v>
      </c>
      <c r="AI49" s="239">
        <f t="shared" si="49"/>
        <v>88396153.26000002</v>
      </c>
      <c r="BO49" s="230"/>
      <c r="BP49" s="153"/>
      <c r="BQ49" s="153"/>
      <c r="BR49" s="153"/>
      <c r="BS49" s="153"/>
      <c r="BT49" s="153"/>
      <c r="BU49" s="153"/>
      <c r="BV49" s="227">
        <f t="shared" si="45"/>
        <v>0</v>
      </c>
      <c r="BW49" s="227">
        <f t="shared" si="57"/>
        <v>0</v>
      </c>
      <c r="BX49" s="227">
        <f t="shared" si="58"/>
        <v>44538251.100000001</v>
      </c>
      <c r="BY49" s="227">
        <f t="shared" si="59"/>
        <v>59388978.600000001</v>
      </c>
      <c r="BZ49" s="227">
        <f t="shared" si="60"/>
        <v>74232543.599999994</v>
      </c>
      <c r="CA49" s="227">
        <f t="shared" si="61"/>
        <v>89248008.599999994</v>
      </c>
      <c r="CB49" s="227">
        <f t="shared" si="62"/>
        <v>89248008.599999994</v>
      </c>
      <c r="CC49" s="227">
        <f t="shared" si="63"/>
        <v>89248008.599999994</v>
      </c>
      <c r="CD49" s="227">
        <f t="shared" si="64"/>
        <v>89248008.599999994</v>
      </c>
      <c r="CE49" s="227">
        <f t="shared" ref="CE49:CF49" si="89">+CD49+P49</f>
        <v>89248008.599999994</v>
      </c>
      <c r="CF49" s="227">
        <f t="shared" si="89"/>
        <v>89248008.599999994</v>
      </c>
      <c r="CG49" s="227">
        <f t="shared" si="66"/>
        <v>89248008.599999994</v>
      </c>
      <c r="CH49" s="227">
        <f t="shared" si="67"/>
        <v>89248008.599999994</v>
      </c>
      <c r="CI49" s="227">
        <f t="shared" si="68"/>
        <v>89248008.599999994</v>
      </c>
      <c r="CJ49" s="227">
        <f t="shared" si="69"/>
        <v>89248008.599999994</v>
      </c>
      <c r="CK49" s="227">
        <f t="shared" si="70"/>
        <v>89248008.599999994</v>
      </c>
    </row>
    <row r="50" spans="1:93" ht="24" customHeight="1" thickBot="1" x14ac:dyDescent="0.25">
      <c r="A50" s="722"/>
      <c r="B50" s="723"/>
      <c r="C50" s="231">
        <v>15901</v>
      </c>
      <c r="D50" s="232" t="s">
        <v>278</v>
      </c>
      <c r="E50" s="225">
        <f>+E29</f>
        <v>316386455.92000002</v>
      </c>
      <c r="F50" s="225">
        <f t="shared" si="41"/>
        <v>204937761.91999999</v>
      </c>
      <c r="G50" s="225">
        <f t="shared" si="85"/>
        <v>0</v>
      </c>
      <c r="H50" s="225">
        <f t="shared" ref="H50:V50" si="90">+H29</f>
        <v>0</v>
      </c>
      <c r="I50" s="225">
        <f t="shared" si="90"/>
        <v>102237657.39</v>
      </c>
      <c r="J50" s="225">
        <f t="shared" si="90"/>
        <v>34131921.310000002</v>
      </c>
      <c r="K50" s="225">
        <f t="shared" si="90"/>
        <v>34093035.869999997</v>
      </c>
      <c r="L50" s="225">
        <f t="shared" si="90"/>
        <v>34475147.350000001</v>
      </c>
      <c r="M50" s="225">
        <f t="shared" si="90"/>
        <v>0</v>
      </c>
      <c r="N50" s="225">
        <f t="shared" si="90"/>
        <v>0</v>
      </c>
      <c r="O50" s="225">
        <f t="shared" si="90"/>
        <v>0</v>
      </c>
      <c r="P50" s="225">
        <f t="shared" si="90"/>
        <v>0</v>
      </c>
      <c r="Q50" s="225">
        <f t="shared" si="90"/>
        <v>0</v>
      </c>
      <c r="R50" s="225">
        <f t="shared" si="90"/>
        <v>0</v>
      </c>
      <c r="S50" s="225">
        <f t="shared" si="90"/>
        <v>0</v>
      </c>
      <c r="T50" s="225">
        <f t="shared" si="90"/>
        <v>0</v>
      </c>
      <c r="U50" s="225">
        <f t="shared" si="90"/>
        <v>0</v>
      </c>
      <c r="V50" s="225">
        <f t="shared" si="90"/>
        <v>0</v>
      </c>
      <c r="Z50" s="791"/>
      <c r="AA50" s="791"/>
      <c r="AB50" s="244">
        <v>15901</v>
      </c>
      <c r="AC50" s="245" t="s">
        <v>278</v>
      </c>
      <c r="AD50" s="757"/>
      <c r="AE50" s="239">
        <f t="shared" si="49"/>
        <v>316386455.92000002</v>
      </c>
      <c r="AF50" s="239">
        <f t="shared" si="49"/>
        <v>34475147.350000001</v>
      </c>
      <c r="AG50" s="239">
        <f t="shared" si="49"/>
        <v>204937761.91999999</v>
      </c>
      <c r="AH50" s="239">
        <f t="shared" si="49"/>
        <v>0</v>
      </c>
      <c r="AI50" s="239">
        <f t="shared" si="49"/>
        <v>111448694.00000003</v>
      </c>
      <c r="BO50" s="230"/>
      <c r="BP50" s="153"/>
      <c r="BQ50" s="153"/>
      <c r="BR50" s="153"/>
      <c r="BS50" s="153"/>
      <c r="BT50" s="153"/>
      <c r="BU50" s="153"/>
      <c r="BV50" s="227">
        <f t="shared" si="45"/>
        <v>0</v>
      </c>
      <c r="BW50" s="227">
        <f t="shared" si="57"/>
        <v>0</v>
      </c>
      <c r="BX50" s="227">
        <f t="shared" si="58"/>
        <v>102237657.39</v>
      </c>
      <c r="BY50" s="227">
        <f t="shared" si="59"/>
        <v>136369578.69999999</v>
      </c>
      <c r="BZ50" s="227">
        <f t="shared" si="60"/>
        <v>170462614.56999999</v>
      </c>
      <c r="CA50" s="227">
        <f t="shared" si="61"/>
        <v>204937761.91999999</v>
      </c>
      <c r="CB50" s="227">
        <f t="shared" si="62"/>
        <v>204937761.91999999</v>
      </c>
      <c r="CC50" s="227">
        <f t="shared" si="63"/>
        <v>204937761.91999999</v>
      </c>
      <c r="CD50" s="227">
        <f t="shared" si="64"/>
        <v>204937761.91999999</v>
      </c>
      <c r="CE50" s="227">
        <f t="shared" ref="CE50:CF50" si="91">+CD50+P50</f>
        <v>204937761.91999999</v>
      </c>
      <c r="CF50" s="227">
        <f t="shared" si="91"/>
        <v>204937761.91999999</v>
      </c>
      <c r="CG50" s="227">
        <f t="shared" si="66"/>
        <v>204937761.91999999</v>
      </c>
      <c r="CH50" s="227">
        <f t="shared" si="67"/>
        <v>204937761.91999999</v>
      </c>
      <c r="CI50" s="227">
        <f t="shared" si="68"/>
        <v>204937761.91999999</v>
      </c>
      <c r="CJ50" s="227">
        <f t="shared" si="69"/>
        <v>204937761.91999999</v>
      </c>
      <c r="CK50" s="227">
        <f t="shared" si="70"/>
        <v>204937761.91999999</v>
      </c>
    </row>
    <row r="51" spans="1:93" ht="15.75" x14ac:dyDescent="0.2">
      <c r="A51" s="780"/>
      <c r="B51" s="781"/>
      <c r="C51" s="789" t="s">
        <v>228</v>
      </c>
      <c r="D51" s="790"/>
      <c r="E51" s="225">
        <f>SUM(E36:E50)</f>
        <v>2020009816.48</v>
      </c>
      <c r="F51" s="246">
        <f>SUM(F36:F50)</f>
        <v>889312687.51999998</v>
      </c>
      <c r="G51" s="225">
        <f t="shared" si="85"/>
        <v>0</v>
      </c>
      <c r="H51" s="225">
        <f t="shared" ref="H51:V51" si="92">+H30</f>
        <v>0</v>
      </c>
      <c r="I51" s="225">
        <f t="shared" si="92"/>
        <v>433783564.09000003</v>
      </c>
      <c r="J51" s="225">
        <f t="shared" si="92"/>
        <v>140190547.53</v>
      </c>
      <c r="K51" s="225">
        <f t="shared" si="92"/>
        <v>139769618.74000001</v>
      </c>
      <c r="L51" s="225">
        <f t="shared" si="92"/>
        <v>175568957.16</v>
      </c>
      <c r="M51" s="225">
        <f t="shared" si="92"/>
        <v>0</v>
      </c>
      <c r="N51" s="225">
        <f t="shared" si="92"/>
        <v>0</v>
      </c>
      <c r="O51" s="225">
        <f t="shared" si="92"/>
        <v>0</v>
      </c>
      <c r="P51" s="225">
        <f t="shared" si="92"/>
        <v>0</v>
      </c>
      <c r="Q51" s="225">
        <f t="shared" si="92"/>
        <v>0</v>
      </c>
      <c r="R51" s="225">
        <f t="shared" si="92"/>
        <v>0</v>
      </c>
      <c r="S51" s="225">
        <f t="shared" si="92"/>
        <v>0</v>
      </c>
      <c r="T51" s="225">
        <f t="shared" si="92"/>
        <v>0</v>
      </c>
      <c r="U51" s="225">
        <f t="shared" si="92"/>
        <v>0</v>
      </c>
      <c r="V51" s="225">
        <f t="shared" si="92"/>
        <v>0</v>
      </c>
      <c r="Z51" s="791"/>
      <c r="AA51" s="792"/>
      <c r="AB51" s="734" t="s">
        <v>228</v>
      </c>
      <c r="AC51" s="735"/>
      <c r="AD51" s="736"/>
      <c r="AE51" s="764">
        <f>SUM(AE36:AE50)</f>
        <v>2020009816.48</v>
      </c>
      <c r="AF51" s="764">
        <f>SUM(AF36:AF50)</f>
        <v>175568957.16</v>
      </c>
      <c r="AG51" s="764">
        <f>SUM(AG36:AG50)</f>
        <v>889312687.51999998</v>
      </c>
      <c r="AH51" s="764">
        <f>SUM(AH36:AH50)</f>
        <v>0</v>
      </c>
      <c r="AI51" s="796">
        <f>SUM(AI36:AI50)</f>
        <v>1130697128.96</v>
      </c>
      <c r="BO51" s="5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11"/>
      <c r="CM51" s="11"/>
      <c r="CN51" s="11"/>
      <c r="CO51" s="11"/>
    </row>
    <row r="52" spans="1:93" ht="16.5" thickBot="1" x14ac:dyDescent="0.3">
      <c r="A52" s="782"/>
      <c r="B52" s="783"/>
      <c r="C52" s="799" t="s">
        <v>229</v>
      </c>
      <c r="D52" s="777"/>
      <c r="E52" s="235"/>
      <c r="F52" s="235"/>
      <c r="G52" s="225">
        <f t="shared" si="85"/>
        <v>0</v>
      </c>
      <c r="H52" s="225">
        <f t="shared" ref="H52:V52" si="93">+H31</f>
        <v>0</v>
      </c>
      <c r="I52" s="225">
        <f t="shared" si="93"/>
        <v>5210</v>
      </c>
      <c r="J52" s="225">
        <f t="shared" si="93"/>
        <v>5214</v>
      </c>
      <c r="K52" s="225">
        <f t="shared" si="93"/>
        <v>5193</v>
      </c>
      <c r="L52" s="225">
        <f t="shared" si="93"/>
        <v>5244</v>
      </c>
      <c r="M52" s="225">
        <f t="shared" si="93"/>
        <v>0</v>
      </c>
      <c r="N52" s="225">
        <f t="shared" si="93"/>
        <v>0</v>
      </c>
      <c r="O52" s="225">
        <f t="shared" si="93"/>
        <v>0</v>
      </c>
      <c r="P52" s="225">
        <f t="shared" si="93"/>
        <v>0</v>
      </c>
      <c r="Q52" s="225">
        <f t="shared" si="93"/>
        <v>0</v>
      </c>
      <c r="R52" s="225">
        <f t="shared" si="93"/>
        <v>0</v>
      </c>
      <c r="S52" s="225">
        <f t="shared" si="93"/>
        <v>0</v>
      </c>
      <c r="T52" s="225">
        <f t="shared" si="93"/>
        <v>0</v>
      </c>
      <c r="U52" s="225">
        <f t="shared" si="93"/>
        <v>0</v>
      </c>
      <c r="V52" s="225">
        <f t="shared" si="93"/>
        <v>0</v>
      </c>
      <c r="Z52" s="791"/>
      <c r="AA52" s="792"/>
      <c r="AB52" s="737"/>
      <c r="AC52" s="738"/>
      <c r="AD52" s="739"/>
      <c r="AE52" s="765"/>
      <c r="AF52" s="765"/>
      <c r="AG52" s="765"/>
      <c r="AH52" s="765"/>
      <c r="AI52" s="797"/>
      <c r="BO52" s="5"/>
      <c r="BV52" s="22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</row>
    <row r="53" spans="1:93" ht="33" customHeight="1" thickBot="1" x14ac:dyDescent="0.25">
      <c r="A53" s="784"/>
      <c r="B53" s="785"/>
      <c r="C53" s="793" t="s">
        <v>260</v>
      </c>
      <c r="D53" s="794"/>
      <c r="E53" s="247">
        <f>+E32</f>
        <v>602245075.21000004</v>
      </c>
      <c r="F53" s="247">
        <f>SUM(G53:V53)</f>
        <v>388282581.73999935</v>
      </c>
      <c r="G53" s="225">
        <f t="shared" si="85"/>
        <v>0</v>
      </c>
      <c r="H53" s="225">
        <f t="shared" ref="H53:V53" si="94">+H32</f>
        <v>0</v>
      </c>
      <c r="I53" s="225">
        <f t="shared" si="94"/>
        <v>190606302.13</v>
      </c>
      <c r="J53" s="225">
        <f t="shared" si="94"/>
        <v>63473139.390000001</v>
      </c>
      <c r="K53" s="225">
        <f t="shared" si="94"/>
        <v>63751221.579999998</v>
      </c>
      <c r="L53" s="225">
        <f t="shared" si="94"/>
        <v>70451918.639999405</v>
      </c>
      <c r="M53" s="225">
        <f t="shared" si="94"/>
        <v>0</v>
      </c>
      <c r="N53" s="225">
        <f t="shared" si="94"/>
        <v>0</v>
      </c>
      <c r="O53" s="225">
        <f t="shared" si="94"/>
        <v>0</v>
      </c>
      <c r="P53" s="225">
        <f t="shared" si="94"/>
        <v>0</v>
      </c>
      <c r="Q53" s="225">
        <f t="shared" si="94"/>
        <v>0</v>
      </c>
      <c r="R53" s="225">
        <f t="shared" si="94"/>
        <v>0</v>
      </c>
      <c r="S53" s="225">
        <f t="shared" si="94"/>
        <v>0</v>
      </c>
      <c r="T53" s="225">
        <f t="shared" si="94"/>
        <v>0</v>
      </c>
      <c r="U53" s="225">
        <f t="shared" si="94"/>
        <v>0</v>
      </c>
      <c r="V53" s="225">
        <f t="shared" si="94"/>
        <v>0</v>
      </c>
      <c r="Z53" s="791"/>
      <c r="AA53" s="792"/>
      <c r="AB53" s="749" t="str">
        <f>+C53</f>
        <v>Total transversal PyP (monto ya contemplado en Total $)</v>
      </c>
      <c r="AC53" s="798"/>
      <c r="AD53" s="750"/>
      <c r="AE53" s="452">
        <f>+AE32</f>
        <v>602245075.21000004</v>
      </c>
      <c r="AF53" s="452">
        <f>+AF32</f>
        <v>70451918.639999405</v>
      </c>
      <c r="AG53" s="452">
        <f>+AG32</f>
        <v>388282581.73999935</v>
      </c>
      <c r="AH53" s="452">
        <f>+AH32</f>
        <v>0</v>
      </c>
      <c r="AI53" s="453">
        <f>+AI32</f>
        <v>213962493.47000068</v>
      </c>
      <c r="BO53" s="5"/>
      <c r="BV53" s="22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</row>
    <row r="54" spans="1:93" ht="18.75" x14ac:dyDescent="0.25">
      <c r="A54" s="397" t="s">
        <v>227</v>
      </c>
      <c r="B54" s="19"/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Z54" s="557" t="s">
        <v>227</v>
      </c>
      <c r="AA54" s="558"/>
      <c r="AB54" s="558"/>
      <c r="AC54" s="559"/>
      <c r="AD54" s="559"/>
      <c r="AE54" s="398"/>
      <c r="AF54" s="398"/>
      <c r="AG54" s="398"/>
      <c r="AH54" s="398"/>
      <c r="AI54" s="398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V54" s="23"/>
    </row>
    <row r="55" spans="1:93" ht="15.75" x14ac:dyDescent="0.25">
      <c r="A55" s="20" t="s">
        <v>246</v>
      </c>
      <c r="B55" s="19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Z55" s="795" t="s">
        <v>246</v>
      </c>
      <c r="AA55" s="795"/>
      <c r="AB55" s="795"/>
      <c r="AC55" s="795"/>
      <c r="AD55" s="795"/>
      <c r="AE55" s="795"/>
      <c r="AF55" s="795"/>
      <c r="AG55" s="795"/>
      <c r="AH55" s="795"/>
      <c r="AI55" s="795"/>
    </row>
    <row r="56" spans="1:93" ht="9.75" customHeight="1" x14ac:dyDescent="0.25">
      <c r="A56" s="19"/>
      <c r="B56" s="19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Z56" s="795"/>
      <c r="AA56" s="795"/>
      <c r="AB56" s="795"/>
      <c r="AC56" s="795"/>
      <c r="AD56" s="795"/>
      <c r="AE56" s="795"/>
      <c r="AF56" s="795"/>
      <c r="AG56" s="795"/>
      <c r="AH56" s="795"/>
      <c r="AI56" s="795"/>
    </row>
    <row r="57" spans="1:93" ht="18.75" x14ac:dyDescent="0.3">
      <c r="A57" s="19"/>
      <c r="B57" s="19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Z57" s="30"/>
      <c r="AA57" s="30"/>
      <c r="AB57" s="30"/>
      <c r="AC57" s="399"/>
      <c r="AD57" s="30"/>
      <c r="AE57" s="30"/>
      <c r="AF57" s="400"/>
      <c r="AG57" s="30"/>
      <c r="AH57" s="30"/>
      <c r="AI57" s="30"/>
    </row>
    <row r="58" spans="1:93" ht="18.75" x14ac:dyDescent="0.3">
      <c r="A58" s="19"/>
      <c r="B58" s="19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Z58" s="30"/>
      <c r="AA58" s="30"/>
      <c r="AB58" s="30"/>
      <c r="AC58" s="399"/>
      <c r="AD58" s="30"/>
      <c r="AE58" s="30"/>
      <c r="AF58" s="400"/>
      <c r="AG58" s="30"/>
      <c r="AH58" s="30"/>
      <c r="AI58" s="30"/>
    </row>
    <row r="59" spans="1:93" ht="38.25" customHeight="1" x14ac:dyDescent="0.25">
      <c r="A59" s="19"/>
      <c r="B59" s="19"/>
      <c r="C59" s="19"/>
      <c r="D59" s="20"/>
      <c r="E59" s="19"/>
      <c r="F59" s="20"/>
      <c r="G59" s="19"/>
      <c r="H59" s="20"/>
      <c r="I59" s="19"/>
      <c r="J59" s="20"/>
      <c r="K59" s="19"/>
      <c r="L59" s="20"/>
      <c r="M59" s="19"/>
      <c r="N59" s="20"/>
      <c r="O59" s="19"/>
      <c r="P59" s="20"/>
      <c r="Q59" s="19"/>
      <c r="R59" s="19"/>
      <c r="S59" s="19"/>
      <c r="T59" s="19"/>
      <c r="U59" s="19"/>
      <c r="V59" s="19"/>
      <c r="W59" s="18"/>
      <c r="X59" s="17"/>
      <c r="Y59" s="18"/>
      <c r="Z59" s="560"/>
      <c r="AA59" s="561"/>
      <c r="AB59" s="560"/>
      <c r="AC59" s="561"/>
      <c r="AD59" s="560"/>
      <c r="AE59" s="561"/>
      <c r="AF59" s="560"/>
      <c r="AG59" s="561"/>
      <c r="AH59" s="560"/>
      <c r="AI59" s="561"/>
      <c r="AJ59" s="17"/>
      <c r="AK59" s="18"/>
      <c r="AL59" s="17"/>
      <c r="AM59" s="18"/>
      <c r="AN59" s="17"/>
      <c r="AO59" s="18"/>
      <c r="AP59" s="17"/>
      <c r="AQ59" s="18"/>
      <c r="AR59" s="17"/>
      <c r="AS59" s="18"/>
      <c r="AT59" s="17"/>
      <c r="AU59" s="18"/>
      <c r="AV59" s="17"/>
      <c r="AW59" s="18"/>
      <c r="AX59" s="17"/>
      <c r="AY59" s="18"/>
      <c r="AZ59" s="17"/>
      <c r="BA59" s="18"/>
      <c r="BB59" s="17"/>
      <c r="BC59" s="18"/>
      <c r="BD59" s="17"/>
      <c r="BE59" s="18"/>
      <c r="BF59" s="17"/>
      <c r="BG59" s="18"/>
      <c r="BH59" s="17"/>
      <c r="BI59" s="18"/>
      <c r="BJ59" s="17"/>
      <c r="BK59" s="18"/>
      <c r="BL59" s="17"/>
      <c r="BM59" s="18"/>
      <c r="BN59" s="17"/>
      <c r="BO59" s="18"/>
      <c r="BP59" s="17"/>
      <c r="BQ59" s="18"/>
      <c r="BR59" s="17"/>
      <c r="BS59" s="18"/>
      <c r="BT59" s="17"/>
      <c r="BU59" s="18"/>
      <c r="BV59" s="17"/>
      <c r="BW59" s="18"/>
      <c r="BX59" s="17"/>
      <c r="BY59" s="18"/>
      <c r="BZ59" s="17"/>
      <c r="CA59" s="18"/>
      <c r="CB59" s="17"/>
      <c r="CC59" s="18"/>
      <c r="CD59" s="17"/>
      <c r="CE59" s="18"/>
      <c r="CF59" s="17"/>
      <c r="CG59" s="18"/>
      <c r="CH59" s="18"/>
      <c r="CI59" s="18"/>
      <c r="CJ59" s="18"/>
      <c r="CK59" s="18"/>
    </row>
    <row r="60" spans="1:93" ht="38.25" customHeight="1" x14ac:dyDescent="0.25">
      <c r="A60" s="19"/>
      <c r="B60" s="19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Z60" s="30"/>
      <c r="AA60" s="30"/>
      <c r="AB60" s="30"/>
      <c r="AC60" s="30"/>
      <c r="AD60" s="30"/>
      <c r="AE60" s="30"/>
      <c r="AF60" s="30"/>
      <c r="AG60" s="30"/>
      <c r="AH60" s="30"/>
      <c r="AI60" s="30"/>
    </row>
    <row r="61" spans="1:93" ht="13.5" thickBot="1" x14ac:dyDescent="0.25">
      <c r="Z61" s="30"/>
      <c r="AA61" s="30"/>
      <c r="AB61" s="30"/>
      <c r="AC61" s="788"/>
      <c r="AD61" s="788"/>
      <c r="AE61" s="562"/>
      <c r="AF61" s="788"/>
      <c r="AG61" s="788"/>
      <c r="AH61" s="788"/>
      <c r="AI61" s="30"/>
    </row>
    <row r="62" spans="1:93" x14ac:dyDescent="0.2">
      <c r="Z62" s="30"/>
      <c r="AA62" s="30"/>
      <c r="AB62" s="30"/>
      <c r="AC62" s="787" t="str">
        <f>+Detalle!K5</f>
        <v>José Antonio Martínez García</v>
      </c>
      <c r="AD62" s="787"/>
      <c r="AE62" s="563"/>
      <c r="AF62" s="787" t="str">
        <f>+Detalle!K7</f>
        <v>Óscar Mario Fuentes Rojas</v>
      </c>
      <c r="AG62" s="787"/>
      <c r="AH62" s="787"/>
      <c r="AI62" s="30"/>
    </row>
    <row r="63" spans="1:93" ht="162.75" customHeight="1" x14ac:dyDescent="0.2">
      <c r="Z63" s="30"/>
      <c r="AA63" s="30"/>
      <c r="AB63" s="30"/>
      <c r="AC63" s="786" t="str">
        <f>Detalle!K6</f>
        <v>Secretario de Salud y Director General de los Servicios de Salud del Estado de Puebla</v>
      </c>
      <c r="AD63" s="786"/>
      <c r="AE63" s="564"/>
      <c r="AF63" s="786" t="str">
        <f>Detalle!K8</f>
        <v>Titular de la Unidad de Administración y Finanzas de la Secretaría de Salud y Coordinador de Planeación y Evaluación de los Servicios de Salud del Estado de Puebla</v>
      </c>
      <c r="AG63" s="786"/>
      <c r="AH63" s="786"/>
      <c r="AI63" s="30"/>
    </row>
  </sheetData>
  <sheetProtection algorithmName="SHA-512" hashValue="BKJ7mgLUSH55lDjxXnd/4nuEk4i7PMarY483Ja6zznq9zNWJiYB0AZGHZvgNO420MaPyy5dWCFSlBJX0bM4jRQ==" saltValue="hWgrvjeFLsVyBiPfgef9LQ==" spinCount="100000" sheet="1" formatCells="0" formatColumns="0" formatRows="0" deleteColumns="0" deleteRows="0"/>
  <customSheetViews>
    <customSheetView guid="{F1D24DD1-585A-4954-8468-251718BBBD97}" scale="70" showGridLines="0" fitToPage="1" showAutoFilter="1" topLeftCell="R31">
      <selection activeCell="Z48" sqref="Z48"/>
      <pageMargins left="0.39370078740157483" right="0.39370078740157483" top="0.39370078740157483" bottom="0.47244094488188981" header="0.51181102362204722" footer="0.31496062992125984"/>
      <printOptions horizontalCentered="1"/>
      <pageSetup scale="55" fitToHeight="2" orientation="landscape" r:id="rId1"/>
      <headerFooter alignWithMargins="0">
        <oddFooter>&amp;L&amp;10&amp;A&amp;R&amp;10&amp;P de &amp;N</oddFooter>
      </headerFooter>
      <autoFilter ref="A14:CI57">
        <filterColumn colId="0" showButton="0"/>
        <filterColumn colId="22" showButton="0"/>
      </autoFilter>
    </customSheetView>
  </customSheetViews>
  <mergeCells count="52">
    <mergeCell ref="A51:B53"/>
    <mergeCell ref="AC63:AD63"/>
    <mergeCell ref="AF62:AH62"/>
    <mergeCell ref="AF63:AH63"/>
    <mergeCell ref="AF61:AH61"/>
    <mergeCell ref="C51:D51"/>
    <mergeCell ref="AC62:AD62"/>
    <mergeCell ref="AC61:AD61"/>
    <mergeCell ref="Z36:AA53"/>
    <mergeCell ref="C53:D53"/>
    <mergeCell ref="Z55:AI56"/>
    <mergeCell ref="AI51:AI52"/>
    <mergeCell ref="AB53:AD53"/>
    <mergeCell ref="C52:D52"/>
    <mergeCell ref="AB51:AD52"/>
    <mergeCell ref="AE51:AE52"/>
    <mergeCell ref="AF51:AF52"/>
    <mergeCell ref="AG51:AG52"/>
    <mergeCell ref="AH51:AH52"/>
    <mergeCell ref="Z1:AI1"/>
    <mergeCell ref="Z2:AE2"/>
    <mergeCell ref="AB5:AC5"/>
    <mergeCell ref="AE12:AI12"/>
    <mergeCell ref="Z12:AA14"/>
    <mergeCell ref="AE13:AE14"/>
    <mergeCell ref="AF13:AG13"/>
    <mergeCell ref="AI13:AI14"/>
    <mergeCell ref="AB12:AB14"/>
    <mergeCell ref="AC12:AC14"/>
    <mergeCell ref="AH13:AH14"/>
    <mergeCell ref="AD12:AD14"/>
    <mergeCell ref="AD7:AF7"/>
    <mergeCell ref="AI30:AI31"/>
    <mergeCell ref="AE30:AE31"/>
    <mergeCell ref="AF30:AF31"/>
    <mergeCell ref="AG30:AG31"/>
    <mergeCell ref="AH30:AH31"/>
    <mergeCell ref="A36:B50"/>
    <mergeCell ref="B2:D2"/>
    <mergeCell ref="Z15:AA32"/>
    <mergeCell ref="AB32:AD32"/>
    <mergeCell ref="AB30:AD31"/>
    <mergeCell ref="AD15:AD29"/>
    <mergeCell ref="A14:B14"/>
    <mergeCell ref="C32:D32"/>
    <mergeCell ref="C31:D31"/>
    <mergeCell ref="C30:D30"/>
    <mergeCell ref="A15:B32"/>
    <mergeCell ref="Z5:AA5"/>
    <mergeCell ref="AD36:AD50"/>
    <mergeCell ref="Z8:AC8"/>
    <mergeCell ref="A8:D8"/>
  </mergeCells>
  <conditionalFormatting sqref="E32 G32:V32">
    <cfRule type="cellIs" dxfId="32" priority="6" operator="greaterThan">
      <formula>E30</formula>
    </cfRule>
  </conditionalFormatting>
  <printOptions horizontalCentered="1"/>
  <pageMargins left="0.39370078740157483" right="0.39370078740157483" top="0.39370078740157483" bottom="0.47244094488188981" header="0.51181102362204722" footer="0.31496062992125984"/>
  <pageSetup scale="54" fitToHeight="2" orientation="landscape" r:id="rId2"/>
  <headerFooter alignWithMargins="0">
    <oddFooter>&amp;L&amp;10&amp;A&amp;R&amp;10&amp;P de &amp;N</oddFooter>
  </headerFooter>
  <rowBreaks count="1" manualBreakCount="1">
    <brk id="34" min="25" max="34" man="1"/>
  </row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D4C19C"/>
  </sheetPr>
  <dimension ref="A1:CI68"/>
  <sheetViews>
    <sheetView showGridLines="0" view="pageBreakPreview" topLeftCell="S20" zoomScale="90" zoomScaleNormal="90" zoomScaleSheetLayoutView="90" workbookViewId="0">
      <selection activeCell="X74" sqref="X74"/>
    </sheetView>
  </sheetViews>
  <sheetFormatPr baseColWidth="10" defaultColWidth="11.42578125" defaultRowHeight="12.75" x14ac:dyDescent="0.2"/>
  <cols>
    <col min="1" max="1" width="5.7109375" style="249" customWidth="1"/>
    <col min="2" max="2" width="53.7109375" style="249" customWidth="1"/>
    <col min="3" max="18" width="20.28515625" style="249" customWidth="1"/>
    <col min="19" max="19" width="15" style="249" customWidth="1"/>
    <col min="20" max="20" width="15.140625" style="249" customWidth="1"/>
    <col min="21" max="22" width="11.42578125" style="249" customWidth="1"/>
    <col min="23" max="23" width="7.42578125" style="249" customWidth="1"/>
    <col min="24" max="24" width="45.140625" style="249" bestFit="1" customWidth="1"/>
    <col min="25" max="29" width="20.140625" style="249" customWidth="1"/>
    <col min="30" max="53" width="9.140625" style="249" hidden="1" customWidth="1"/>
    <col min="54" max="61" width="9.140625" style="249" customWidth="1"/>
    <col min="62" max="77" width="15.7109375" style="249" customWidth="1"/>
    <col min="78" max="170" width="9.140625" style="249" customWidth="1"/>
    <col min="171" max="16384" width="11.42578125" style="249"/>
  </cols>
  <sheetData>
    <row r="1" spans="1:77" s="97" customFormat="1" ht="18.75" x14ac:dyDescent="0.2">
      <c r="W1" s="663"/>
      <c r="X1" s="663"/>
      <c r="Y1" s="663"/>
      <c r="Z1" s="663"/>
      <c r="AA1" s="663"/>
      <c r="AB1" s="663"/>
      <c r="AC1" s="663"/>
      <c r="BE1" s="275" t="s">
        <v>76</v>
      </c>
      <c r="BF1" s="275" t="s">
        <v>79</v>
      </c>
      <c r="BG1" s="275" t="s">
        <v>80</v>
      </c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</row>
    <row r="2" spans="1:77" s="97" customFormat="1" ht="15.75" x14ac:dyDescent="0.2">
      <c r="A2" s="100" t="s">
        <v>146</v>
      </c>
      <c r="W2" s="766" t="s">
        <v>198</v>
      </c>
      <c r="X2" s="766"/>
      <c r="Y2" s="766"/>
      <c r="Z2" s="766"/>
      <c r="AA2" s="766"/>
      <c r="AB2" s="766"/>
      <c r="AC2" s="766"/>
      <c r="BE2" s="230">
        <v>44927</v>
      </c>
      <c r="BF2" s="153">
        <v>5</v>
      </c>
      <c r="BG2" s="153">
        <v>62</v>
      </c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</row>
    <row r="3" spans="1:77" s="97" customFormat="1" ht="24" customHeight="1" x14ac:dyDescent="0.2">
      <c r="B3" s="111"/>
      <c r="C3" s="111"/>
      <c r="D3" s="111"/>
      <c r="W3" s="836" t="s">
        <v>336</v>
      </c>
      <c r="X3" s="836"/>
      <c r="Y3" s="836"/>
      <c r="Z3" s="836"/>
      <c r="AA3" s="836"/>
      <c r="AB3" s="204"/>
      <c r="AC3" s="196"/>
      <c r="BE3" s="230">
        <v>44958</v>
      </c>
      <c r="BF3" s="153">
        <v>6</v>
      </c>
      <c r="BG3" s="153">
        <v>63</v>
      </c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</row>
    <row r="4" spans="1:77" s="97" customFormat="1" ht="24" customHeight="1" x14ac:dyDescent="0.2">
      <c r="A4" s="104"/>
      <c r="B4" s="111"/>
      <c r="C4" s="111"/>
      <c r="D4" s="111"/>
      <c r="W4" s="836"/>
      <c r="X4" s="836"/>
      <c r="Y4" s="836"/>
      <c r="Z4" s="836"/>
      <c r="AA4" s="836"/>
      <c r="AB4" s="155"/>
      <c r="AC4" s="196"/>
      <c r="BE4" s="230">
        <v>44986</v>
      </c>
      <c r="BF4" s="153">
        <v>7</v>
      </c>
      <c r="BG4" s="153">
        <v>64</v>
      </c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</row>
    <row r="5" spans="1:77" s="97" customFormat="1" ht="12.75" customHeight="1" x14ac:dyDescent="0.2">
      <c r="A5" s="104"/>
      <c r="B5" s="111"/>
      <c r="C5" s="111"/>
      <c r="D5" s="111"/>
      <c r="W5" s="536"/>
      <c r="X5" s="536"/>
      <c r="Y5" s="536"/>
      <c r="Z5" s="536"/>
      <c r="AA5" s="536"/>
      <c r="AB5" s="155"/>
      <c r="AC5" s="196"/>
      <c r="BE5" s="230">
        <v>45017</v>
      </c>
      <c r="BF5" s="153">
        <v>8</v>
      </c>
      <c r="BG5" s="153">
        <v>65</v>
      </c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</row>
    <row r="6" spans="1:77" s="97" customFormat="1" ht="12.75" customHeight="1" x14ac:dyDescent="0.2">
      <c r="A6" s="104"/>
      <c r="B6" s="111"/>
      <c r="C6" s="111"/>
      <c r="D6" s="111"/>
      <c r="W6" s="754" t="s">
        <v>7</v>
      </c>
      <c r="X6" s="754"/>
      <c r="Y6" s="768" t="str">
        <f>+'RESUMEN AF'!D6</f>
        <v>Puebla</v>
      </c>
      <c r="Z6" s="768"/>
      <c r="AA6" s="536"/>
      <c r="AB6" s="158" t="s">
        <v>200</v>
      </c>
      <c r="AC6" s="531">
        <f>+'RESUMEN AF'!I6</f>
        <v>2023</v>
      </c>
      <c r="BE6" s="230">
        <v>45047</v>
      </c>
      <c r="BF6" s="153">
        <v>9</v>
      </c>
      <c r="BG6" s="153">
        <v>66</v>
      </c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</row>
    <row r="7" spans="1:77" s="97" customFormat="1" ht="14.25" customHeight="1" x14ac:dyDescent="0.2">
      <c r="A7" s="104"/>
      <c r="B7" s="111"/>
      <c r="C7" s="111"/>
      <c r="D7" s="111"/>
      <c r="W7" s="536"/>
      <c r="X7" s="536"/>
      <c r="Y7" s="536"/>
      <c r="Z7" s="536"/>
      <c r="AA7" s="536"/>
      <c r="AB7" s="158"/>
      <c r="AC7" s="157"/>
      <c r="BE7" s="230">
        <v>45078</v>
      </c>
      <c r="BF7" s="153">
        <v>10</v>
      </c>
      <c r="BG7" s="153">
        <v>67</v>
      </c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</row>
    <row r="8" spans="1:77" s="97" customFormat="1" ht="12.75" customHeight="1" x14ac:dyDescent="0.2">
      <c r="A8" s="104"/>
      <c r="B8" s="111"/>
      <c r="C8" s="111"/>
      <c r="D8" s="111"/>
      <c r="W8" s="196"/>
      <c r="X8" s="196"/>
      <c r="Y8" s="196"/>
      <c r="Z8" s="196"/>
      <c r="AA8" s="157"/>
      <c r="AB8" s="158" t="s">
        <v>11</v>
      </c>
      <c r="AC8" s="206">
        <f>+'RESUMEN AF'!M6</f>
        <v>45078</v>
      </c>
      <c r="BE8" s="230">
        <v>45108</v>
      </c>
      <c r="BF8" s="153">
        <v>11</v>
      </c>
      <c r="BG8" s="153">
        <v>68</v>
      </c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</row>
    <row r="9" spans="1:77" s="97" customFormat="1" ht="15.75" x14ac:dyDescent="0.2">
      <c r="A9" s="457" t="str">
        <f>+W9</f>
        <v>2. Adquisición y distribución de medicamentos, material de curación y otros insumos</v>
      </c>
      <c r="B9" s="457"/>
      <c r="C9" s="457"/>
      <c r="D9" s="457"/>
      <c r="E9" s="457"/>
      <c r="F9" s="457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W9" s="837" t="s">
        <v>236</v>
      </c>
      <c r="X9" s="837"/>
      <c r="Y9" s="837"/>
      <c r="Z9" s="837"/>
      <c r="AA9" s="837"/>
      <c r="AB9" s="196"/>
      <c r="AC9" s="196"/>
      <c r="BE9" s="230">
        <v>45139</v>
      </c>
      <c r="BF9" s="153">
        <v>12</v>
      </c>
      <c r="BG9" s="153">
        <v>69</v>
      </c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</row>
    <row r="10" spans="1:77" s="97" customFormat="1" ht="12.75" customHeight="1" x14ac:dyDescent="0.2">
      <c r="A10" s="155"/>
      <c r="B10" s="162"/>
      <c r="C10" s="162"/>
      <c r="D10" s="162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W10" s="155"/>
      <c r="X10" s="155"/>
      <c r="Y10" s="155"/>
      <c r="Z10" s="155"/>
      <c r="AA10" s="155"/>
      <c r="AB10" s="196"/>
      <c r="AC10" s="196"/>
      <c r="BE10" s="230">
        <v>45170</v>
      </c>
      <c r="BF10" s="153">
        <v>13</v>
      </c>
      <c r="BG10" s="153">
        <v>70</v>
      </c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</row>
    <row r="11" spans="1:77" s="97" customFormat="1" x14ac:dyDescent="0.2">
      <c r="A11" s="256"/>
      <c r="B11" s="196" t="s">
        <v>245</v>
      </c>
      <c r="C11" s="162"/>
      <c r="D11" s="162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W11" s="196"/>
      <c r="X11" s="505"/>
      <c r="Y11" s="565" t="s">
        <v>82</v>
      </c>
      <c r="Z11" s="565" t="s">
        <v>4</v>
      </c>
      <c r="AA11" s="566">
        <f>Y34/'RESUMEN AF'!$F$27</f>
        <v>0.39639482391789055</v>
      </c>
      <c r="AB11" s="565" t="s">
        <v>18</v>
      </c>
      <c r="AC11" s="566">
        <f>AA34/'RESUMEN AF'!$F$27</f>
        <v>4.0773277573235719E-2</v>
      </c>
      <c r="BE11" s="230">
        <v>45200</v>
      </c>
      <c r="BF11" s="153">
        <v>14</v>
      </c>
      <c r="BG11" s="153">
        <v>71</v>
      </c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</row>
    <row r="12" spans="1:77" s="97" customFormat="1" x14ac:dyDescent="0.2">
      <c r="A12" s="153"/>
      <c r="B12" s="162"/>
      <c r="C12" s="162"/>
      <c r="D12" s="162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W12" s="196"/>
      <c r="X12" s="505"/>
      <c r="Y12" s="506"/>
      <c r="Z12" s="506"/>
      <c r="AA12" s="567"/>
      <c r="AB12" s="506"/>
      <c r="AC12" s="567"/>
      <c r="BE12" s="230">
        <v>45231</v>
      </c>
      <c r="BF12" s="153">
        <v>15</v>
      </c>
      <c r="BG12" s="153">
        <v>72</v>
      </c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</row>
    <row r="13" spans="1:77" ht="15" customHeight="1" x14ac:dyDescent="0.2">
      <c r="A13" s="805" t="s">
        <v>14</v>
      </c>
      <c r="B13" s="805"/>
      <c r="C13" s="804" t="s">
        <v>4</v>
      </c>
      <c r="D13" s="805" t="s">
        <v>2</v>
      </c>
      <c r="E13" s="806">
        <v>44927</v>
      </c>
      <c r="F13" s="806">
        <v>44958</v>
      </c>
      <c r="G13" s="806">
        <v>44986</v>
      </c>
      <c r="H13" s="806">
        <v>45017</v>
      </c>
      <c r="I13" s="806">
        <v>45047</v>
      </c>
      <c r="J13" s="806">
        <v>45078</v>
      </c>
      <c r="K13" s="806">
        <v>45108</v>
      </c>
      <c r="L13" s="806">
        <v>45139</v>
      </c>
      <c r="M13" s="806">
        <v>45170</v>
      </c>
      <c r="N13" s="806">
        <v>45200</v>
      </c>
      <c r="O13" s="806">
        <v>45231</v>
      </c>
      <c r="P13" s="806">
        <v>45261</v>
      </c>
      <c r="Q13" s="806">
        <v>45292</v>
      </c>
      <c r="R13" s="806">
        <v>45323</v>
      </c>
      <c r="S13" s="806">
        <v>45352</v>
      </c>
      <c r="T13" s="806">
        <v>45383</v>
      </c>
      <c r="W13" s="831" t="s">
        <v>14</v>
      </c>
      <c r="X13" s="832"/>
      <c r="Y13" s="823" t="s">
        <v>5</v>
      </c>
      <c r="Z13" s="823"/>
      <c r="AA13" s="823"/>
      <c r="AB13" s="823"/>
      <c r="AC13" s="824"/>
      <c r="BE13" s="230">
        <v>45261</v>
      </c>
      <c r="BF13" s="153">
        <v>16</v>
      </c>
      <c r="BG13" s="153">
        <v>73</v>
      </c>
      <c r="BH13" s="153"/>
      <c r="BI13" s="153"/>
      <c r="BJ13" s="800">
        <v>44927</v>
      </c>
      <c r="BK13" s="800">
        <v>44958</v>
      </c>
      <c r="BL13" s="800">
        <v>44986</v>
      </c>
      <c r="BM13" s="800">
        <v>45017</v>
      </c>
      <c r="BN13" s="800">
        <v>45047</v>
      </c>
      <c r="BO13" s="800">
        <v>45078</v>
      </c>
      <c r="BP13" s="800">
        <v>45108</v>
      </c>
      <c r="BQ13" s="800">
        <v>45139</v>
      </c>
      <c r="BR13" s="800">
        <v>45170</v>
      </c>
      <c r="BS13" s="800">
        <v>45200</v>
      </c>
      <c r="BT13" s="800">
        <v>45231</v>
      </c>
      <c r="BU13" s="800">
        <v>45261</v>
      </c>
      <c r="BV13" s="800">
        <v>45292</v>
      </c>
      <c r="BW13" s="800">
        <v>45323</v>
      </c>
      <c r="BX13" s="800">
        <v>45352</v>
      </c>
      <c r="BY13" s="800">
        <v>45383</v>
      </c>
    </row>
    <row r="14" spans="1:77" ht="15" customHeight="1" x14ac:dyDescent="0.2">
      <c r="A14" s="805"/>
      <c r="B14" s="805"/>
      <c r="C14" s="804"/>
      <c r="D14" s="805"/>
      <c r="E14" s="806"/>
      <c r="F14" s="806"/>
      <c r="G14" s="806"/>
      <c r="H14" s="806"/>
      <c r="I14" s="806"/>
      <c r="J14" s="806"/>
      <c r="K14" s="806"/>
      <c r="L14" s="806"/>
      <c r="M14" s="806"/>
      <c r="N14" s="806"/>
      <c r="O14" s="806"/>
      <c r="P14" s="806"/>
      <c r="Q14" s="806"/>
      <c r="R14" s="806"/>
      <c r="S14" s="806"/>
      <c r="T14" s="806"/>
      <c r="W14" s="833"/>
      <c r="X14" s="813"/>
      <c r="Y14" s="815" t="s">
        <v>4</v>
      </c>
      <c r="Z14" s="816" t="s">
        <v>18</v>
      </c>
      <c r="AA14" s="816"/>
      <c r="AB14" s="816" t="s">
        <v>233</v>
      </c>
      <c r="AC14" s="829" t="s">
        <v>1</v>
      </c>
      <c r="BE14" s="230">
        <v>45292</v>
      </c>
      <c r="BF14" s="153">
        <v>17</v>
      </c>
      <c r="BG14" s="153">
        <v>74</v>
      </c>
      <c r="BH14" s="153"/>
      <c r="BI14" s="153"/>
      <c r="BJ14" s="801"/>
      <c r="BK14" s="801"/>
      <c r="BL14" s="801"/>
      <c r="BM14" s="801"/>
      <c r="BN14" s="801"/>
      <c r="BO14" s="801"/>
      <c r="BP14" s="801"/>
      <c r="BQ14" s="801"/>
      <c r="BR14" s="801"/>
      <c r="BS14" s="801"/>
      <c r="BT14" s="801"/>
      <c r="BU14" s="801"/>
      <c r="BV14" s="801"/>
      <c r="BW14" s="801"/>
      <c r="BX14" s="801"/>
      <c r="BY14" s="801"/>
    </row>
    <row r="15" spans="1:77" ht="15" customHeight="1" x14ac:dyDescent="0.2">
      <c r="A15" s="805"/>
      <c r="B15" s="805"/>
      <c r="C15" s="804"/>
      <c r="D15" s="805"/>
      <c r="E15" s="806"/>
      <c r="F15" s="806"/>
      <c r="G15" s="806"/>
      <c r="H15" s="806"/>
      <c r="I15" s="806"/>
      <c r="J15" s="806"/>
      <c r="K15" s="806"/>
      <c r="L15" s="806"/>
      <c r="M15" s="806"/>
      <c r="N15" s="806"/>
      <c r="O15" s="806"/>
      <c r="P15" s="806"/>
      <c r="Q15" s="806"/>
      <c r="R15" s="806"/>
      <c r="S15" s="806"/>
      <c r="T15" s="806"/>
      <c r="W15" s="834"/>
      <c r="X15" s="835"/>
      <c r="Y15" s="827"/>
      <c r="Z15" s="535" t="s">
        <v>17</v>
      </c>
      <c r="AA15" s="535" t="s">
        <v>16</v>
      </c>
      <c r="AB15" s="828"/>
      <c r="AC15" s="830"/>
      <c r="BE15" s="230">
        <v>45323</v>
      </c>
      <c r="BF15" s="153">
        <v>18</v>
      </c>
      <c r="BG15" s="153">
        <v>75</v>
      </c>
      <c r="BH15" s="153"/>
      <c r="BI15" s="153"/>
      <c r="BJ15" s="802"/>
      <c r="BK15" s="802"/>
      <c r="BL15" s="802"/>
      <c r="BM15" s="802"/>
      <c r="BN15" s="802"/>
      <c r="BO15" s="802"/>
      <c r="BP15" s="802"/>
      <c r="BQ15" s="802"/>
      <c r="BR15" s="802"/>
      <c r="BS15" s="802"/>
      <c r="BT15" s="802"/>
      <c r="BU15" s="802"/>
      <c r="BV15" s="802"/>
      <c r="BW15" s="802"/>
      <c r="BX15" s="802"/>
      <c r="BY15" s="802"/>
    </row>
    <row r="16" spans="1:77" s="250" customFormat="1" ht="15" customHeight="1" x14ac:dyDescent="0.2">
      <c r="A16" s="825" t="s">
        <v>205</v>
      </c>
      <c r="B16" s="826"/>
      <c r="C16" s="826"/>
      <c r="D16" s="826"/>
      <c r="E16" s="826"/>
      <c r="F16" s="826"/>
      <c r="G16" s="826"/>
      <c r="H16" s="826"/>
      <c r="I16" s="826"/>
      <c r="J16" s="826"/>
      <c r="K16" s="826"/>
      <c r="L16" s="826"/>
      <c r="M16" s="826"/>
      <c r="N16" s="826"/>
      <c r="O16" s="826"/>
      <c r="P16" s="826"/>
      <c r="Q16" s="826"/>
      <c r="R16" s="826"/>
      <c r="S16" s="826"/>
      <c r="T16" s="826"/>
      <c r="W16" s="822" t="str">
        <f t="shared" ref="W16:W23" si="0">+A16</f>
        <v>NUMERARIO</v>
      </c>
      <c r="X16" s="822"/>
      <c r="Y16" s="822"/>
      <c r="Z16" s="822"/>
      <c r="AA16" s="822"/>
      <c r="AB16" s="822"/>
      <c r="AC16" s="822"/>
      <c r="BE16" s="230">
        <v>45352</v>
      </c>
      <c r="BF16" s="153">
        <v>19</v>
      </c>
      <c r="BG16" s="153">
        <v>76</v>
      </c>
      <c r="BH16" s="153"/>
      <c r="BI16" s="153"/>
      <c r="BJ16" s="803"/>
      <c r="BK16" s="803"/>
      <c r="BL16" s="803"/>
      <c r="BM16" s="803"/>
      <c r="BN16" s="803"/>
      <c r="BO16" s="803"/>
      <c r="BP16" s="803"/>
      <c r="BQ16" s="803"/>
      <c r="BR16" s="803"/>
      <c r="BS16" s="803"/>
      <c r="BT16" s="803"/>
      <c r="BU16" s="803"/>
      <c r="BV16" s="803"/>
      <c r="BW16" s="803"/>
      <c r="BX16" s="803"/>
      <c r="BY16" s="803"/>
    </row>
    <row r="17" spans="1:77" s="250" customFormat="1" ht="15" customHeight="1" x14ac:dyDescent="0.2">
      <c r="A17" s="255">
        <v>25101</v>
      </c>
      <c r="B17" s="255" t="s">
        <v>30</v>
      </c>
      <c r="C17" s="134"/>
      <c r="D17" s="259">
        <f>SUM(E17:T17)</f>
        <v>0</v>
      </c>
      <c r="E17" s="134">
        <v>0</v>
      </c>
      <c r="F17" s="134">
        <v>0</v>
      </c>
      <c r="G17" s="134">
        <v>0</v>
      </c>
      <c r="H17" s="134">
        <v>0</v>
      </c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W17" s="568">
        <f t="shared" si="0"/>
        <v>25101</v>
      </c>
      <c r="X17" s="568" t="str">
        <f t="shared" ref="X17:Y23" si="1">+B17</f>
        <v>Productos químicos básicos</v>
      </c>
      <c r="Y17" s="569">
        <f t="shared" si="1"/>
        <v>0</v>
      </c>
      <c r="Z17" s="570">
        <f>VLOOKUP(A17,$A$17:$BY$23,VLOOKUP($AC$8,$BE$2:$BG$18,2,0),0)</f>
        <v>0</v>
      </c>
      <c r="AA17" s="570">
        <f t="shared" ref="AA17:AA23" si="2">VLOOKUP(W17,$A$17:$BY$23,VLOOKUP($AC$8,$BE$2:$BG$18,3,0),0)</f>
        <v>0</v>
      </c>
      <c r="AB17" s="570">
        <v>0</v>
      </c>
      <c r="AC17" s="570">
        <f>Y17-AA17-AB17</f>
        <v>0</v>
      </c>
      <c r="BE17" s="230">
        <v>45383</v>
      </c>
      <c r="BF17" s="153">
        <v>20</v>
      </c>
      <c r="BG17" s="153">
        <v>77</v>
      </c>
      <c r="BH17" s="153"/>
      <c r="BI17" s="153"/>
      <c r="BJ17" s="276">
        <f t="shared" ref="BJ17:BJ23" si="3">E17</f>
        <v>0</v>
      </c>
      <c r="BK17" s="277">
        <f t="shared" ref="BK17:BW17" si="4">BJ17+F17</f>
        <v>0</v>
      </c>
      <c r="BL17" s="277">
        <f t="shared" si="4"/>
        <v>0</v>
      </c>
      <c r="BM17" s="277">
        <f t="shared" si="4"/>
        <v>0</v>
      </c>
      <c r="BN17" s="277">
        <f t="shared" si="4"/>
        <v>0</v>
      </c>
      <c r="BO17" s="277">
        <f t="shared" si="4"/>
        <v>0</v>
      </c>
      <c r="BP17" s="277">
        <f t="shared" si="4"/>
        <v>0</v>
      </c>
      <c r="BQ17" s="277">
        <f t="shared" si="4"/>
        <v>0</v>
      </c>
      <c r="BR17" s="277">
        <f>BQ17+M17</f>
        <v>0</v>
      </c>
      <c r="BS17" s="277">
        <f t="shared" si="4"/>
        <v>0</v>
      </c>
      <c r="BT17" s="277">
        <f t="shared" si="4"/>
        <v>0</v>
      </c>
      <c r="BU17" s="277">
        <f t="shared" si="4"/>
        <v>0</v>
      </c>
      <c r="BV17" s="277">
        <f t="shared" si="4"/>
        <v>0</v>
      </c>
      <c r="BW17" s="277">
        <f t="shared" si="4"/>
        <v>0</v>
      </c>
      <c r="BX17" s="277">
        <f t="shared" ref="BX17:BY17" si="5">BW17+S17</f>
        <v>0</v>
      </c>
      <c r="BY17" s="277">
        <f t="shared" si="5"/>
        <v>0</v>
      </c>
    </row>
    <row r="18" spans="1:77" s="250" customFormat="1" ht="15" customHeight="1" x14ac:dyDescent="0.2">
      <c r="A18" s="255">
        <v>25301</v>
      </c>
      <c r="B18" s="255" t="s">
        <v>71</v>
      </c>
      <c r="C18" s="134">
        <v>101000490.81</v>
      </c>
      <c r="D18" s="259">
        <f t="shared" ref="D18:D23" si="6">SUM(E18:T18)</f>
        <v>26707098.980000004</v>
      </c>
      <c r="E18" s="134">
        <v>0</v>
      </c>
      <c r="F18" s="134">
        <v>0</v>
      </c>
      <c r="G18" s="134">
        <v>12825433.74</v>
      </c>
      <c r="H18" s="134">
        <v>0</v>
      </c>
      <c r="I18" s="134">
        <v>6768666.75</v>
      </c>
      <c r="J18" s="134">
        <v>7112998.4900000002</v>
      </c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W18" s="568">
        <f t="shared" si="0"/>
        <v>25301</v>
      </c>
      <c r="X18" s="568" t="str">
        <f t="shared" si="1"/>
        <v>Medicinas y productos farmacéuticos</v>
      </c>
      <c r="Y18" s="569">
        <f t="shared" si="1"/>
        <v>101000490.81</v>
      </c>
      <c r="Z18" s="570">
        <f t="shared" ref="Z18:Z23" si="7">VLOOKUP(A18,$A$17:$BY$23,VLOOKUP($AC$8,$BE$2:$BG$18,2,0),0)</f>
        <v>7112998.4900000002</v>
      </c>
      <c r="AA18" s="570">
        <f t="shared" si="2"/>
        <v>26707098.980000004</v>
      </c>
      <c r="AB18" s="570">
        <v>0</v>
      </c>
      <c r="AC18" s="570">
        <f t="shared" ref="AC18:AC23" si="8">Y18-AA18-AB18</f>
        <v>74293391.829999998</v>
      </c>
      <c r="BE18" s="230"/>
      <c r="BF18" s="153">
        <v>21</v>
      </c>
      <c r="BG18" s="153">
        <v>78</v>
      </c>
      <c r="BH18" s="153"/>
      <c r="BI18" s="153"/>
      <c r="BJ18" s="276">
        <f t="shared" si="3"/>
        <v>0</v>
      </c>
      <c r="BK18" s="277">
        <f t="shared" ref="BK18:BV23" si="9">BJ18+F18</f>
        <v>0</v>
      </c>
      <c r="BL18" s="277">
        <f t="shared" si="9"/>
        <v>12825433.74</v>
      </c>
      <c r="BM18" s="277">
        <f t="shared" si="9"/>
        <v>12825433.74</v>
      </c>
      <c r="BN18" s="277">
        <f t="shared" si="9"/>
        <v>19594100.490000002</v>
      </c>
      <c r="BO18" s="277">
        <f t="shared" si="9"/>
        <v>26707098.980000004</v>
      </c>
      <c r="BP18" s="277">
        <f t="shared" si="9"/>
        <v>26707098.980000004</v>
      </c>
      <c r="BQ18" s="277">
        <f t="shared" si="9"/>
        <v>26707098.980000004</v>
      </c>
      <c r="BR18" s="277">
        <f t="shared" si="9"/>
        <v>26707098.980000004</v>
      </c>
      <c r="BS18" s="277">
        <f t="shared" si="9"/>
        <v>26707098.980000004</v>
      </c>
      <c r="BT18" s="277">
        <f t="shared" si="9"/>
        <v>26707098.980000004</v>
      </c>
      <c r="BU18" s="277">
        <f t="shared" si="9"/>
        <v>26707098.980000004</v>
      </c>
      <c r="BV18" s="277">
        <f t="shared" si="9"/>
        <v>26707098.980000004</v>
      </c>
      <c r="BW18" s="277">
        <f t="shared" ref="BW18:BW23" si="10">BV18+R18</f>
        <v>26707098.980000004</v>
      </c>
      <c r="BX18" s="277">
        <f t="shared" ref="BX18:BX23" si="11">BW18+S18</f>
        <v>26707098.980000004</v>
      </c>
      <c r="BY18" s="277">
        <f t="shared" ref="BY18:BY23" si="12">BX18+T18</f>
        <v>26707098.980000004</v>
      </c>
    </row>
    <row r="19" spans="1:77" s="250" customFormat="1" ht="18" customHeight="1" x14ac:dyDescent="0.2">
      <c r="A19" s="255">
        <v>25401</v>
      </c>
      <c r="B19" s="255" t="s">
        <v>72</v>
      </c>
      <c r="C19" s="134"/>
      <c r="D19" s="259">
        <f t="shared" si="6"/>
        <v>0</v>
      </c>
      <c r="E19" s="134">
        <v>0</v>
      </c>
      <c r="F19" s="134">
        <v>0</v>
      </c>
      <c r="G19" s="134">
        <v>0</v>
      </c>
      <c r="H19" s="134">
        <v>0</v>
      </c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W19" s="568">
        <f t="shared" si="0"/>
        <v>25401</v>
      </c>
      <c r="X19" s="568" t="str">
        <f t="shared" si="1"/>
        <v>Materiales, accesorios y suministros médicos</v>
      </c>
      <c r="Y19" s="569">
        <f t="shared" si="1"/>
        <v>0</v>
      </c>
      <c r="Z19" s="570">
        <f t="shared" si="7"/>
        <v>0</v>
      </c>
      <c r="AA19" s="570">
        <f t="shared" si="2"/>
        <v>0</v>
      </c>
      <c r="AB19" s="570">
        <v>0</v>
      </c>
      <c r="AC19" s="570">
        <f t="shared" si="8"/>
        <v>0</v>
      </c>
      <c r="BE19" s="230"/>
      <c r="BF19" s="153"/>
      <c r="BG19" s="153"/>
      <c r="BH19" s="153"/>
      <c r="BI19" s="153"/>
      <c r="BJ19" s="276">
        <f t="shared" si="3"/>
        <v>0</v>
      </c>
      <c r="BK19" s="277">
        <f t="shared" si="9"/>
        <v>0</v>
      </c>
      <c r="BL19" s="277">
        <f t="shared" si="9"/>
        <v>0</v>
      </c>
      <c r="BM19" s="277">
        <f t="shared" si="9"/>
        <v>0</v>
      </c>
      <c r="BN19" s="277">
        <f t="shared" si="9"/>
        <v>0</v>
      </c>
      <c r="BO19" s="277">
        <f t="shared" si="9"/>
        <v>0</v>
      </c>
      <c r="BP19" s="277">
        <f t="shared" si="9"/>
        <v>0</v>
      </c>
      <c r="BQ19" s="277">
        <f t="shared" si="9"/>
        <v>0</v>
      </c>
      <c r="BR19" s="277">
        <f t="shared" si="9"/>
        <v>0</v>
      </c>
      <c r="BS19" s="277">
        <f t="shared" si="9"/>
        <v>0</v>
      </c>
      <c r="BT19" s="277">
        <f t="shared" si="9"/>
        <v>0</v>
      </c>
      <c r="BU19" s="277">
        <f t="shared" si="9"/>
        <v>0</v>
      </c>
      <c r="BV19" s="277">
        <f t="shared" si="9"/>
        <v>0</v>
      </c>
      <c r="BW19" s="277">
        <f t="shared" si="10"/>
        <v>0</v>
      </c>
      <c r="BX19" s="277">
        <f t="shared" si="11"/>
        <v>0</v>
      </c>
      <c r="BY19" s="277">
        <f t="shared" si="12"/>
        <v>0</v>
      </c>
    </row>
    <row r="20" spans="1:77" s="250" customFormat="1" ht="18" customHeight="1" x14ac:dyDescent="0.2">
      <c r="A20" s="255">
        <v>25501</v>
      </c>
      <c r="B20" s="255" t="s">
        <v>51</v>
      </c>
      <c r="C20" s="134"/>
      <c r="D20" s="259">
        <f t="shared" si="6"/>
        <v>0</v>
      </c>
      <c r="E20" s="134">
        <v>0</v>
      </c>
      <c r="F20" s="134">
        <v>0</v>
      </c>
      <c r="G20" s="134">
        <v>0</v>
      </c>
      <c r="H20" s="134">
        <v>0</v>
      </c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W20" s="568">
        <f t="shared" si="0"/>
        <v>25501</v>
      </c>
      <c r="X20" s="568" t="str">
        <f t="shared" si="1"/>
        <v>Materiales, accesorios y suministros de laboratorio</v>
      </c>
      <c r="Y20" s="569">
        <f t="shared" si="1"/>
        <v>0</v>
      </c>
      <c r="Z20" s="570">
        <f t="shared" si="7"/>
        <v>0</v>
      </c>
      <c r="AA20" s="570">
        <f t="shared" si="2"/>
        <v>0</v>
      </c>
      <c r="AB20" s="570">
        <v>0</v>
      </c>
      <c r="AC20" s="570">
        <f t="shared" si="8"/>
        <v>0</v>
      </c>
      <c r="BE20" s="230"/>
      <c r="BF20" s="153"/>
      <c r="BG20" s="153"/>
      <c r="BH20" s="153"/>
      <c r="BI20" s="153"/>
      <c r="BJ20" s="276">
        <f t="shared" si="3"/>
        <v>0</v>
      </c>
      <c r="BK20" s="277">
        <f t="shared" si="9"/>
        <v>0</v>
      </c>
      <c r="BL20" s="277">
        <f t="shared" si="9"/>
        <v>0</v>
      </c>
      <c r="BM20" s="277">
        <f t="shared" si="9"/>
        <v>0</v>
      </c>
      <c r="BN20" s="277">
        <f t="shared" si="9"/>
        <v>0</v>
      </c>
      <c r="BO20" s="277">
        <f t="shared" si="9"/>
        <v>0</v>
      </c>
      <c r="BP20" s="277">
        <f t="shared" si="9"/>
        <v>0</v>
      </c>
      <c r="BQ20" s="277">
        <f t="shared" si="9"/>
        <v>0</v>
      </c>
      <c r="BR20" s="277">
        <f t="shared" si="9"/>
        <v>0</v>
      </c>
      <c r="BS20" s="277">
        <f t="shared" si="9"/>
        <v>0</v>
      </c>
      <c r="BT20" s="277">
        <f t="shared" si="9"/>
        <v>0</v>
      </c>
      <c r="BU20" s="277">
        <f t="shared" si="9"/>
        <v>0</v>
      </c>
      <c r="BV20" s="277">
        <f t="shared" si="9"/>
        <v>0</v>
      </c>
      <c r="BW20" s="277">
        <f t="shared" si="10"/>
        <v>0</v>
      </c>
      <c r="BX20" s="277">
        <f t="shared" si="11"/>
        <v>0</v>
      </c>
      <c r="BY20" s="277">
        <f t="shared" si="12"/>
        <v>0</v>
      </c>
    </row>
    <row r="21" spans="1:77" ht="15" customHeight="1" x14ac:dyDescent="0.2">
      <c r="A21" s="255">
        <v>25901</v>
      </c>
      <c r="B21" s="255" t="s">
        <v>73</v>
      </c>
      <c r="C21" s="134"/>
      <c r="D21" s="259">
        <f t="shared" si="6"/>
        <v>0</v>
      </c>
      <c r="E21" s="134">
        <v>0</v>
      </c>
      <c r="F21" s="134">
        <v>0</v>
      </c>
      <c r="G21" s="134">
        <v>0</v>
      </c>
      <c r="H21" s="134">
        <v>0</v>
      </c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W21" s="568">
        <f t="shared" si="0"/>
        <v>25901</v>
      </c>
      <c r="X21" s="568" t="str">
        <f t="shared" si="1"/>
        <v>Otros productos químicos</v>
      </c>
      <c r="Y21" s="569">
        <f t="shared" si="1"/>
        <v>0</v>
      </c>
      <c r="Z21" s="570">
        <f t="shared" si="7"/>
        <v>0</v>
      </c>
      <c r="AA21" s="570">
        <f t="shared" si="2"/>
        <v>0</v>
      </c>
      <c r="AB21" s="570">
        <v>0</v>
      </c>
      <c r="AC21" s="570">
        <f t="shared" si="8"/>
        <v>0</v>
      </c>
      <c r="BE21" s="230"/>
      <c r="BF21" s="153"/>
      <c r="BG21" s="153"/>
      <c r="BH21" s="153"/>
      <c r="BI21" s="153"/>
      <c r="BJ21" s="276">
        <f t="shared" si="3"/>
        <v>0</v>
      </c>
      <c r="BK21" s="277">
        <f t="shared" si="9"/>
        <v>0</v>
      </c>
      <c r="BL21" s="277">
        <f t="shared" si="9"/>
        <v>0</v>
      </c>
      <c r="BM21" s="277">
        <f t="shared" si="9"/>
        <v>0</v>
      </c>
      <c r="BN21" s="277">
        <f t="shared" si="9"/>
        <v>0</v>
      </c>
      <c r="BO21" s="277">
        <f t="shared" si="9"/>
        <v>0</v>
      </c>
      <c r="BP21" s="277">
        <f t="shared" si="9"/>
        <v>0</v>
      </c>
      <c r="BQ21" s="277">
        <f t="shared" si="9"/>
        <v>0</v>
      </c>
      <c r="BR21" s="277">
        <f t="shared" si="9"/>
        <v>0</v>
      </c>
      <c r="BS21" s="277">
        <f t="shared" si="9"/>
        <v>0</v>
      </c>
      <c r="BT21" s="277">
        <f t="shared" si="9"/>
        <v>0</v>
      </c>
      <c r="BU21" s="277">
        <f t="shared" si="9"/>
        <v>0</v>
      </c>
      <c r="BV21" s="277">
        <f t="shared" si="9"/>
        <v>0</v>
      </c>
      <c r="BW21" s="277">
        <f t="shared" si="10"/>
        <v>0</v>
      </c>
      <c r="BX21" s="277">
        <f t="shared" si="11"/>
        <v>0</v>
      </c>
      <c r="BY21" s="277">
        <f t="shared" si="12"/>
        <v>0</v>
      </c>
    </row>
    <row r="22" spans="1:77" ht="15" customHeight="1" x14ac:dyDescent="0.2">
      <c r="A22" s="257">
        <v>33903</v>
      </c>
      <c r="B22" s="255" t="s">
        <v>164</v>
      </c>
      <c r="C22" s="134">
        <v>284795244.80000001</v>
      </c>
      <c r="D22" s="259">
        <f t="shared" si="6"/>
        <v>179198953.38999999</v>
      </c>
      <c r="E22" s="134">
        <v>0</v>
      </c>
      <c r="F22" s="134">
        <v>0</v>
      </c>
      <c r="G22" s="134">
        <v>0</v>
      </c>
      <c r="H22" s="134">
        <v>88759521.409999996</v>
      </c>
      <c r="I22" s="134"/>
      <c r="J22" s="134">
        <v>90439431.980000004</v>
      </c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W22" s="568">
        <f t="shared" si="0"/>
        <v>33903</v>
      </c>
      <c r="X22" s="568" t="str">
        <f t="shared" si="1"/>
        <v>Servicios integrales</v>
      </c>
      <c r="Y22" s="569">
        <f t="shared" si="1"/>
        <v>284795244.80000001</v>
      </c>
      <c r="Z22" s="570">
        <f t="shared" si="7"/>
        <v>90439431.980000004</v>
      </c>
      <c r="AA22" s="570">
        <f t="shared" si="2"/>
        <v>179198953.38999999</v>
      </c>
      <c r="AB22" s="570">
        <v>0</v>
      </c>
      <c r="AC22" s="570">
        <f t="shared" si="8"/>
        <v>105596291.41000003</v>
      </c>
      <c r="BE22" s="230"/>
      <c r="BF22" s="153"/>
      <c r="BG22" s="153"/>
      <c r="BH22" s="153"/>
      <c r="BI22" s="153"/>
      <c r="BJ22" s="276">
        <f t="shared" si="3"/>
        <v>0</v>
      </c>
      <c r="BK22" s="277">
        <f t="shared" si="9"/>
        <v>0</v>
      </c>
      <c r="BL22" s="277">
        <f t="shared" si="9"/>
        <v>0</v>
      </c>
      <c r="BM22" s="277">
        <f t="shared" si="9"/>
        <v>88759521.409999996</v>
      </c>
      <c r="BN22" s="277">
        <f t="shared" si="9"/>
        <v>88759521.409999996</v>
      </c>
      <c r="BO22" s="277">
        <f t="shared" si="9"/>
        <v>179198953.38999999</v>
      </c>
      <c r="BP22" s="277">
        <f t="shared" si="9"/>
        <v>179198953.38999999</v>
      </c>
      <c r="BQ22" s="277">
        <f t="shared" si="9"/>
        <v>179198953.38999999</v>
      </c>
      <c r="BR22" s="277">
        <f t="shared" si="9"/>
        <v>179198953.38999999</v>
      </c>
      <c r="BS22" s="277">
        <f t="shared" si="9"/>
        <v>179198953.38999999</v>
      </c>
      <c r="BT22" s="277">
        <f t="shared" si="9"/>
        <v>179198953.38999999</v>
      </c>
      <c r="BU22" s="277">
        <f t="shared" si="9"/>
        <v>179198953.38999999</v>
      </c>
      <c r="BV22" s="277">
        <f t="shared" si="9"/>
        <v>179198953.38999999</v>
      </c>
      <c r="BW22" s="277">
        <f t="shared" si="10"/>
        <v>179198953.38999999</v>
      </c>
      <c r="BX22" s="277">
        <f t="shared" si="11"/>
        <v>179198953.38999999</v>
      </c>
      <c r="BY22" s="277">
        <f t="shared" si="12"/>
        <v>179198953.38999999</v>
      </c>
    </row>
    <row r="23" spans="1:77" ht="15" customHeight="1" x14ac:dyDescent="0.2">
      <c r="A23" s="258">
        <v>34701</v>
      </c>
      <c r="B23" s="258" t="s">
        <v>62</v>
      </c>
      <c r="C23" s="134"/>
      <c r="D23" s="259">
        <f t="shared" si="6"/>
        <v>0</v>
      </c>
      <c r="E23" s="134">
        <v>0</v>
      </c>
      <c r="F23" s="134">
        <v>0</v>
      </c>
      <c r="G23" s="134">
        <v>0</v>
      </c>
      <c r="H23" s="134">
        <v>0</v>
      </c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W23" s="571">
        <f t="shared" si="0"/>
        <v>34701</v>
      </c>
      <c r="X23" s="571" t="str">
        <f t="shared" si="1"/>
        <v>Fletes y maniobras</v>
      </c>
      <c r="Y23" s="572">
        <f t="shared" si="1"/>
        <v>0</v>
      </c>
      <c r="Z23" s="570">
        <f t="shared" si="7"/>
        <v>0</v>
      </c>
      <c r="AA23" s="570">
        <f t="shared" si="2"/>
        <v>0</v>
      </c>
      <c r="AB23" s="573">
        <v>0</v>
      </c>
      <c r="AC23" s="573">
        <f t="shared" si="8"/>
        <v>0</v>
      </c>
      <c r="BE23" s="230"/>
      <c r="BF23" s="153"/>
      <c r="BG23" s="153"/>
      <c r="BH23" s="153"/>
      <c r="BI23" s="153"/>
      <c r="BJ23" s="278">
        <f t="shared" si="3"/>
        <v>0</v>
      </c>
      <c r="BK23" s="279">
        <f t="shared" si="9"/>
        <v>0</v>
      </c>
      <c r="BL23" s="279">
        <f t="shared" si="9"/>
        <v>0</v>
      </c>
      <c r="BM23" s="279">
        <f t="shared" si="9"/>
        <v>0</v>
      </c>
      <c r="BN23" s="279">
        <f t="shared" si="9"/>
        <v>0</v>
      </c>
      <c r="BO23" s="279">
        <f t="shared" si="9"/>
        <v>0</v>
      </c>
      <c r="BP23" s="279">
        <f t="shared" si="9"/>
        <v>0</v>
      </c>
      <c r="BQ23" s="279">
        <f t="shared" si="9"/>
        <v>0</v>
      </c>
      <c r="BR23" s="279">
        <f t="shared" si="9"/>
        <v>0</v>
      </c>
      <c r="BS23" s="279">
        <f t="shared" si="9"/>
        <v>0</v>
      </c>
      <c r="BT23" s="279">
        <f t="shared" si="9"/>
        <v>0</v>
      </c>
      <c r="BU23" s="279">
        <f t="shared" si="9"/>
        <v>0</v>
      </c>
      <c r="BV23" s="279">
        <f t="shared" si="9"/>
        <v>0</v>
      </c>
      <c r="BW23" s="277">
        <f t="shared" si="10"/>
        <v>0</v>
      </c>
      <c r="BX23" s="277">
        <f t="shared" si="11"/>
        <v>0</v>
      </c>
      <c r="BY23" s="277">
        <f t="shared" si="12"/>
        <v>0</v>
      </c>
    </row>
    <row r="24" spans="1:77" ht="15" customHeight="1" x14ac:dyDescent="0.2">
      <c r="A24" s="819" t="s">
        <v>12</v>
      </c>
      <c r="B24" s="819"/>
      <c r="C24" s="456">
        <f t="shared" ref="C24:T24" si="13">SUM(C17:C23)</f>
        <v>385795735.61000001</v>
      </c>
      <c r="D24" s="456">
        <f t="shared" si="13"/>
        <v>205906052.37</v>
      </c>
      <c r="E24" s="456">
        <f t="shared" si="13"/>
        <v>0</v>
      </c>
      <c r="F24" s="456">
        <f t="shared" si="13"/>
        <v>0</v>
      </c>
      <c r="G24" s="456">
        <f t="shared" si="13"/>
        <v>12825433.74</v>
      </c>
      <c r="H24" s="456">
        <f t="shared" si="13"/>
        <v>88759521.409999996</v>
      </c>
      <c r="I24" s="456">
        <f t="shared" si="13"/>
        <v>6768666.75</v>
      </c>
      <c r="J24" s="456">
        <f t="shared" si="13"/>
        <v>97552430.469999999</v>
      </c>
      <c r="K24" s="456">
        <f t="shared" si="13"/>
        <v>0</v>
      </c>
      <c r="L24" s="456">
        <f t="shared" si="13"/>
        <v>0</v>
      </c>
      <c r="M24" s="456">
        <f t="shared" si="13"/>
        <v>0</v>
      </c>
      <c r="N24" s="456">
        <f t="shared" si="13"/>
        <v>0</v>
      </c>
      <c r="O24" s="456">
        <f t="shared" si="13"/>
        <v>0</v>
      </c>
      <c r="P24" s="456">
        <f t="shared" si="13"/>
        <v>0</v>
      </c>
      <c r="Q24" s="456">
        <f t="shared" si="13"/>
        <v>0</v>
      </c>
      <c r="R24" s="456">
        <f t="shared" si="13"/>
        <v>0</v>
      </c>
      <c r="S24" s="456">
        <f t="shared" si="13"/>
        <v>0</v>
      </c>
      <c r="T24" s="456">
        <f t="shared" si="13"/>
        <v>0</v>
      </c>
      <c r="W24" s="820" t="s">
        <v>12</v>
      </c>
      <c r="X24" s="821"/>
      <c r="Y24" s="458">
        <f>SUM(Y17:Y23)</f>
        <v>385795735.61000001</v>
      </c>
      <c r="Z24" s="458">
        <f>SUM(Z17:Z23)</f>
        <v>97552430.469999999</v>
      </c>
      <c r="AA24" s="458">
        <f>SUM(AA17:AA23)</f>
        <v>205906052.37</v>
      </c>
      <c r="AB24" s="458">
        <f>SUM(AB17:AB23)</f>
        <v>0</v>
      </c>
      <c r="AC24" s="459">
        <f>SUM(AC17:AC23)</f>
        <v>179889683.24000001</v>
      </c>
      <c r="BE24" s="230"/>
      <c r="BF24" s="153"/>
      <c r="BG24" s="153"/>
      <c r="BH24" s="153"/>
      <c r="BI24" s="153"/>
      <c r="BJ24" s="464">
        <f t="shared" ref="BJ24:BY24" si="14">SUM(BJ17:BJ23)</f>
        <v>0</v>
      </c>
      <c r="BK24" s="464">
        <f t="shared" si="14"/>
        <v>0</v>
      </c>
      <c r="BL24" s="464">
        <f t="shared" si="14"/>
        <v>12825433.74</v>
      </c>
      <c r="BM24" s="464">
        <f t="shared" si="14"/>
        <v>101584955.14999999</v>
      </c>
      <c r="BN24" s="464">
        <f t="shared" si="14"/>
        <v>108353621.90000001</v>
      </c>
      <c r="BO24" s="464">
        <f t="shared" si="14"/>
        <v>205906052.37</v>
      </c>
      <c r="BP24" s="464">
        <f t="shared" si="14"/>
        <v>205906052.37</v>
      </c>
      <c r="BQ24" s="464">
        <f t="shared" si="14"/>
        <v>205906052.37</v>
      </c>
      <c r="BR24" s="464">
        <f t="shared" si="14"/>
        <v>205906052.37</v>
      </c>
      <c r="BS24" s="464">
        <f t="shared" si="14"/>
        <v>205906052.37</v>
      </c>
      <c r="BT24" s="464">
        <f t="shared" si="14"/>
        <v>205906052.37</v>
      </c>
      <c r="BU24" s="464">
        <f t="shared" si="14"/>
        <v>205906052.37</v>
      </c>
      <c r="BV24" s="464">
        <f t="shared" si="14"/>
        <v>205906052.37</v>
      </c>
      <c r="BW24" s="464">
        <f t="shared" si="14"/>
        <v>205906052.37</v>
      </c>
      <c r="BX24" s="464">
        <f t="shared" si="14"/>
        <v>205906052.37</v>
      </c>
      <c r="BY24" s="464">
        <f t="shared" si="14"/>
        <v>205906052.37</v>
      </c>
    </row>
    <row r="25" spans="1:77" s="250" customFormat="1" ht="15" customHeight="1" x14ac:dyDescent="0.2">
      <c r="A25" s="825" t="s">
        <v>235</v>
      </c>
      <c r="B25" s="826"/>
      <c r="C25" s="826"/>
      <c r="D25" s="826"/>
      <c r="E25" s="826"/>
      <c r="F25" s="826"/>
      <c r="G25" s="826"/>
      <c r="H25" s="826"/>
      <c r="I25" s="826"/>
      <c r="J25" s="826"/>
      <c r="K25" s="826"/>
      <c r="L25" s="826"/>
      <c r="M25" s="826"/>
      <c r="N25" s="826"/>
      <c r="O25" s="826"/>
      <c r="P25" s="826"/>
      <c r="Q25" s="826"/>
      <c r="R25" s="826"/>
      <c r="S25" s="826"/>
      <c r="T25" s="826"/>
      <c r="W25" s="822" t="str">
        <f t="shared" ref="W25:W32" si="15">+A25</f>
        <v>ESPECIE</v>
      </c>
      <c r="X25" s="822"/>
      <c r="Y25" s="822"/>
      <c r="Z25" s="822"/>
      <c r="AA25" s="822"/>
      <c r="AB25" s="822"/>
      <c r="AC25" s="822"/>
      <c r="BE25" s="230"/>
      <c r="BF25" s="153"/>
      <c r="BG25" s="153"/>
      <c r="BH25" s="153"/>
      <c r="BI25" s="153"/>
      <c r="BJ25" s="803"/>
      <c r="BK25" s="803"/>
      <c r="BL25" s="803"/>
      <c r="BM25" s="803"/>
      <c r="BN25" s="803"/>
      <c r="BO25" s="803"/>
      <c r="BP25" s="803"/>
      <c r="BQ25" s="803"/>
      <c r="BR25" s="803"/>
      <c r="BS25" s="803"/>
      <c r="BT25" s="803"/>
      <c r="BU25" s="803"/>
      <c r="BV25" s="803"/>
      <c r="BW25" s="803"/>
      <c r="BX25" s="803"/>
      <c r="BY25" s="803"/>
    </row>
    <row r="26" spans="1:77" s="250" customFormat="1" ht="15" customHeight="1" x14ac:dyDescent="0.2">
      <c r="A26" s="255">
        <v>25101</v>
      </c>
      <c r="B26" s="255" t="s">
        <v>30</v>
      </c>
      <c r="C26" s="134">
        <v>632620243.29999995</v>
      </c>
      <c r="D26" s="259">
        <f t="shared" ref="D26:D32" si="16">SUM(E26:T26)</f>
        <v>0</v>
      </c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W26" s="568">
        <f t="shared" si="15"/>
        <v>25101</v>
      </c>
      <c r="X26" s="568" t="str">
        <f t="shared" ref="X26:Y32" si="17">+B26</f>
        <v>Productos químicos básicos</v>
      </c>
      <c r="Y26" s="569">
        <f t="shared" si="17"/>
        <v>632620243.29999995</v>
      </c>
      <c r="Z26" s="570">
        <f t="shared" ref="Z26:Z32" si="18">VLOOKUP(W26,$A$26:$BY$32,VLOOKUP($AC$8,$BE$2:$BG$18,2,0),0)</f>
        <v>0</v>
      </c>
      <c r="AA26" s="570">
        <f t="shared" ref="AA26:AA32" si="19">VLOOKUP(W26,$A$26:$BY$32,VLOOKUP($AC$8,$BE$2:$BG$18,3,0),0)</f>
        <v>0</v>
      </c>
      <c r="AB26" s="570">
        <v>0</v>
      </c>
      <c r="AC26" s="570">
        <f t="shared" ref="AC26:AC32" si="20">Y26-AA26-AB26</f>
        <v>632620243.29999995</v>
      </c>
      <c r="BE26" s="230"/>
      <c r="BF26" s="153"/>
      <c r="BG26" s="153"/>
      <c r="BH26" s="153"/>
      <c r="BI26" s="153"/>
      <c r="BJ26" s="276">
        <f t="shared" ref="BJ26:BJ32" si="21">E26</f>
        <v>0</v>
      </c>
      <c r="BK26" s="277">
        <f t="shared" ref="BK26:BW26" si="22">BJ26+F26</f>
        <v>0</v>
      </c>
      <c r="BL26" s="277">
        <f t="shared" si="22"/>
        <v>0</v>
      </c>
      <c r="BM26" s="277">
        <f t="shared" si="22"/>
        <v>0</v>
      </c>
      <c r="BN26" s="277">
        <f t="shared" si="22"/>
        <v>0</v>
      </c>
      <c r="BO26" s="277">
        <f t="shared" si="22"/>
        <v>0</v>
      </c>
      <c r="BP26" s="277">
        <f t="shared" si="22"/>
        <v>0</v>
      </c>
      <c r="BQ26" s="277">
        <f t="shared" si="22"/>
        <v>0</v>
      </c>
      <c r="BR26" s="277">
        <f t="shared" si="22"/>
        <v>0</v>
      </c>
      <c r="BS26" s="277">
        <f t="shared" si="22"/>
        <v>0</v>
      </c>
      <c r="BT26" s="277">
        <f t="shared" si="22"/>
        <v>0</v>
      </c>
      <c r="BU26" s="277">
        <f t="shared" si="22"/>
        <v>0</v>
      </c>
      <c r="BV26" s="277">
        <f t="shared" si="22"/>
        <v>0</v>
      </c>
      <c r="BW26" s="277">
        <f t="shared" si="22"/>
        <v>0</v>
      </c>
      <c r="BX26" s="277">
        <f t="shared" ref="BX26:BY26" si="23">BW26+S26</f>
        <v>0</v>
      </c>
      <c r="BY26" s="277">
        <f t="shared" si="23"/>
        <v>0</v>
      </c>
    </row>
    <row r="27" spans="1:77" s="250" customFormat="1" ht="15" customHeight="1" x14ac:dyDescent="0.2">
      <c r="A27" s="255">
        <v>25301</v>
      </c>
      <c r="B27" s="255" t="s">
        <v>71</v>
      </c>
      <c r="C27" s="134">
        <v>751013047.81000006</v>
      </c>
      <c r="D27" s="259">
        <f t="shared" si="16"/>
        <v>0</v>
      </c>
      <c r="E27" s="134">
        <v>0</v>
      </c>
      <c r="F27" s="134">
        <v>0</v>
      </c>
      <c r="G27" s="134">
        <v>0</v>
      </c>
      <c r="H27" s="134">
        <v>0</v>
      </c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W27" s="568">
        <f t="shared" si="15"/>
        <v>25301</v>
      </c>
      <c r="X27" s="568" t="str">
        <f t="shared" si="17"/>
        <v>Medicinas y productos farmacéuticos</v>
      </c>
      <c r="Y27" s="569">
        <f t="shared" si="17"/>
        <v>751013047.81000006</v>
      </c>
      <c r="Z27" s="570">
        <f t="shared" si="18"/>
        <v>0</v>
      </c>
      <c r="AA27" s="570">
        <f t="shared" si="19"/>
        <v>0</v>
      </c>
      <c r="AB27" s="570">
        <v>0</v>
      </c>
      <c r="AC27" s="570">
        <f t="shared" si="20"/>
        <v>751013047.81000006</v>
      </c>
      <c r="BE27" s="230"/>
      <c r="BF27" s="153"/>
      <c r="BG27" s="153"/>
      <c r="BH27" s="153"/>
      <c r="BI27" s="153"/>
      <c r="BJ27" s="276">
        <f t="shared" si="21"/>
        <v>0</v>
      </c>
      <c r="BK27" s="277">
        <f t="shared" ref="BK27:BV32" si="24">BJ27+F27</f>
        <v>0</v>
      </c>
      <c r="BL27" s="277">
        <f t="shared" si="24"/>
        <v>0</v>
      </c>
      <c r="BM27" s="277">
        <f t="shared" si="24"/>
        <v>0</v>
      </c>
      <c r="BN27" s="277">
        <f t="shared" si="24"/>
        <v>0</v>
      </c>
      <c r="BO27" s="277">
        <f t="shared" si="24"/>
        <v>0</v>
      </c>
      <c r="BP27" s="277">
        <f t="shared" si="24"/>
        <v>0</v>
      </c>
      <c r="BQ27" s="277">
        <f t="shared" si="24"/>
        <v>0</v>
      </c>
      <c r="BR27" s="277">
        <f t="shared" si="24"/>
        <v>0</v>
      </c>
      <c r="BS27" s="277">
        <f t="shared" si="24"/>
        <v>0</v>
      </c>
      <c r="BT27" s="277">
        <f t="shared" si="24"/>
        <v>0</v>
      </c>
      <c r="BU27" s="277">
        <f t="shared" si="24"/>
        <v>0</v>
      </c>
      <c r="BV27" s="277">
        <f t="shared" si="24"/>
        <v>0</v>
      </c>
      <c r="BW27" s="277">
        <f t="shared" ref="BW27:BW32" si="25">BV27+R27</f>
        <v>0</v>
      </c>
      <c r="BX27" s="277">
        <f t="shared" ref="BX27:BX32" si="26">BW27+S27</f>
        <v>0</v>
      </c>
      <c r="BY27" s="277">
        <f t="shared" ref="BY27:BY32" si="27">BX27+T27</f>
        <v>0</v>
      </c>
    </row>
    <row r="28" spans="1:77" s="250" customFormat="1" ht="15" customHeight="1" x14ac:dyDescent="0.2">
      <c r="A28" s="255">
        <v>25401</v>
      </c>
      <c r="B28" s="255" t="s">
        <v>72</v>
      </c>
      <c r="C28" s="134">
        <v>223793432.61000001</v>
      </c>
      <c r="D28" s="259">
        <f t="shared" si="16"/>
        <v>0</v>
      </c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W28" s="568">
        <f t="shared" si="15"/>
        <v>25401</v>
      </c>
      <c r="X28" s="568" t="str">
        <f t="shared" si="17"/>
        <v>Materiales, accesorios y suministros médicos</v>
      </c>
      <c r="Y28" s="569">
        <f t="shared" si="17"/>
        <v>223793432.61000001</v>
      </c>
      <c r="Z28" s="570">
        <f t="shared" si="18"/>
        <v>0</v>
      </c>
      <c r="AA28" s="570">
        <f t="shared" si="19"/>
        <v>0</v>
      </c>
      <c r="AB28" s="570">
        <v>0</v>
      </c>
      <c r="AC28" s="570">
        <f t="shared" si="20"/>
        <v>223793432.61000001</v>
      </c>
      <c r="BE28" s="230"/>
      <c r="BF28" s="153"/>
      <c r="BG28" s="153"/>
      <c r="BH28" s="153"/>
      <c r="BI28" s="153"/>
      <c r="BJ28" s="276">
        <f t="shared" si="21"/>
        <v>0</v>
      </c>
      <c r="BK28" s="277">
        <f t="shared" si="24"/>
        <v>0</v>
      </c>
      <c r="BL28" s="277">
        <f t="shared" si="24"/>
        <v>0</v>
      </c>
      <c r="BM28" s="277">
        <f t="shared" si="24"/>
        <v>0</v>
      </c>
      <c r="BN28" s="277">
        <f t="shared" si="24"/>
        <v>0</v>
      </c>
      <c r="BO28" s="277">
        <f t="shared" si="24"/>
        <v>0</v>
      </c>
      <c r="BP28" s="277">
        <f t="shared" si="24"/>
        <v>0</v>
      </c>
      <c r="BQ28" s="277">
        <f t="shared" si="24"/>
        <v>0</v>
      </c>
      <c r="BR28" s="277">
        <f t="shared" si="24"/>
        <v>0</v>
      </c>
      <c r="BS28" s="277">
        <f t="shared" si="24"/>
        <v>0</v>
      </c>
      <c r="BT28" s="277">
        <f t="shared" si="24"/>
        <v>0</v>
      </c>
      <c r="BU28" s="277">
        <f t="shared" si="24"/>
        <v>0</v>
      </c>
      <c r="BV28" s="277">
        <f t="shared" si="24"/>
        <v>0</v>
      </c>
      <c r="BW28" s="277">
        <f t="shared" si="25"/>
        <v>0</v>
      </c>
      <c r="BX28" s="277">
        <f t="shared" si="26"/>
        <v>0</v>
      </c>
      <c r="BY28" s="277">
        <f t="shared" si="27"/>
        <v>0</v>
      </c>
    </row>
    <row r="29" spans="1:77" s="250" customFormat="1" ht="18" customHeight="1" x14ac:dyDescent="0.2">
      <c r="A29" s="255">
        <v>25501</v>
      </c>
      <c r="B29" s="255" t="s">
        <v>51</v>
      </c>
      <c r="C29" s="134"/>
      <c r="D29" s="259">
        <f t="shared" si="16"/>
        <v>0</v>
      </c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W29" s="568">
        <f t="shared" si="15"/>
        <v>25501</v>
      </c>
      <c r="X29" s="568" t="str">
        <f t="shared" si="17"/>
        <v>Materiales, accesorios y suministros de laboratorio</v>
      </c>
      <c r="Y29" s="569">
        <f t="shared" si="17"/>
        <v>0</v>
      </c>
      <c r="Z29" s="570">
        <f t="shared" si="18"/>
        <v>0</v>
      </c>
      <c r="AA29" s="570">
        <f t="shared" si="19"/>
        <v>0</v>
      </c>
      <c r="AB29" s="570">
        <v>0</v>
      </c>
      <c r="AC29" s="570">
        <f t="shared" si="20"/>
        <v>0</v>
      </c>
      <c r="BE29" s="230"/>
      <c r="BF29" s="153"/>
      <c r="BG29" s="153"/>
      <c r="BH29" s="153"/>
      <c r="BI29" s="153"/>
      <c r="BJ29" s="276">
        <f t="shared" si="21"/>
        <v>0</v>
      </c>
      <c r="BK29" s="277">
        <f t="shared" si="24"/>
        <v>0</v>
      </c>
      <c r="BL29" s="277">
        <f t="shared" si="24"/>
        <v>0</v>
      </c>
      <c r="BM29" s="277">
        <f t="shared" si="24"/>
        <v>0</v>
      </c>
      <c r="BN29" s="277">
        <f t="shared" si="24"/>
        <v>0</v>
      </c>
      <c r="BO29" s="277">
        <f t="shared" si="24"/>
        <v>0</v>
      </c>
      <c r="BP29" s="277">
        <f t="shared" si="24"/>
        <v>0</v>
      </c>
      <c r="BQ29" s="277">
        <f t="shared" si="24"/>
        <v>0</v>
      </c>
      <c r="BR29" s="277">
        <f t="shared" si="24"/>
        <v>0</v>
      </c>
      <c r="BS29" s="277">
        <f t="shared" si="24"/>
        <v>0</v>
      </c>
      <c r="BT29" s="277">
        <f t="shared" si="24"/>
        <v>0</v>
      </c>
      <c r="BU29" s="277">
        <f t="shared" si="24"/>
        <v>0</v>
      </c>
      <c r="BV29" s="277">
        <f t="shared" si="24"/>
        <v>0</v>
      </c>
      <c r="BW29" s="277">
        <f t="shared" si="25"/>
        <v>0</v>
      </c>
      <c r="BX29" s="277">
        <f t="shared" si="26"/>
        <v>0</v>
      </c>
      <c r="BY29" s="277">
        <f t="shared" si="27"/>
        <v>0</v>
      </c>
    </row>
    <row r="30" spans="1:77" ht="15" customHeight="1" x14ac:dyDescent="0.2">
      <c r="A30" s="255">
        <v>25901</v>
      </c>
      <c r="B30" s="255" t="s">
        <v>73</v>
      </c>
      <c r="C30" s="134"/>
      <c r="D30" s="259">
        <f t="shared" si="16"/>
        <v>0</v>
      </c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W30" s="568">
        <f t="shared" si="15"/>
        <v>25901</v>
      </c>
      <c r="X30" s="568" t="str">
        <f t="shared" si="17"/>
        <v>Otros productos químicos</v>
      </c>
      <c r="Y30" s="569">
        <f t="shared" si="17"/>
        <v>0</v>
      </c>
      <c r="Z30" s="570">
        <f t="shared" si="18"/>
        <v>0</v>
      </c>
      <c r="AA30" s="570">
        <f t="shared" si="19"/>
        <v>0</v>
      </c>
      <c r="AB30" s="570">
        <v>0</v>
      </c>
      <c r="AC30" s="570">
        <f t="shared" si="20"/>
        <v>0</v>
      </c>
      <c r="BE30" s="230"/>
      <c r="BF30" s="153"/>
      <c r="BG30" s="153"/>
      <c r="BH30" s="153"/>
      <c r="BI30" s="153"/>
      <c r="BJ30" s="276">
        <f t="shared" si="21"/>
        <v>0</v>
      </c>
      <c r="BK30" s="277">
        <f t="shared" si="24"/>
        <v>0</v>
      </c>
      <c r="BL30" s="277">
        <f t="shared" si="24"/>
        <v>0</v>
      </c>
      <c r="BM30" s="277">
        <f t="shared" si="24"/>
        <v>0</v>
      </c>
      <c r="BN30" s="277">
        <f t="shared" si="24"/>
        <v>0</v>
      </c>
      <c r="BO30" s="277">
        <f t="shared" si="24"/>
        <v>0</v>
      </c>
      <c r="BP30" s="277">
        <f t="shared" si="24"/>
        <v>0</v>
      </c>
      <c r="BQ30" s="277">
        <f t="shared" si="24"/>
        <v>0</v>
      </c>
      <c r="BR30" s="277">
        <f t="shared" si="24"/>
        <v>0</v>
      </c>
      <c r="BS30" s="277">
        <f t="shared" si="24"/>
        <v>0</v>
      </c>
      <c r="BT30" s="277">
        <f t="shared" si="24"/>
        <v>0</v>
      </c>
      <c r="BU30" s="277">
        <f t="shared" si="24"/>
        <v>0</v>
      </c>
      <c r="BV30" s="277">
        <f t="shared" si="24"/>
        <v>0</v>
      </c>
      <c r="BW30" s="277">
        <f t="shared" si="25"/>
        <v>0</v>
      </c>
      <c r="BX30" s="277">
        <f t="shared" si="26"/>
        <v>0</v>
      </c>
      <c r="BY30" s="277">
        <f t="shared" si="27"/>
        <v>0</v>
      </c>
    </row>
    <row r="31" spans="1:77" ht="15" customHeight="1" x14ac:dyDescent="0.2">
      <c r="A31" s="257">
        <v>33903</v>
      </c>
      <c r="B31" s="255" t="s">
        <v>164</v>
      </c>
      <c r="C31" s="134">
        <v>8581129.4600000009</v>
      </c>
      <c r="D31" s="259">
        <f t="shared" si="16"/>
        <v>0</v>
      </c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W31" s="568">
        <f t="shared" si="15"/>
        <v>33903</v>
      </c>
      <c r="X31" s="568" t="str">
        <f t="shared" si="17"/>
        <v>Servicios integrales</v>
      </c>
      <c r="Y31" s="569">
        <f t="shared" si="17"/>
        <v>8581129.4600000009</v>
      </c>
      <c r="Z31" s="570">
        <f t="shared" si="18"/>
        <v>0</v>
      </c>
      <c r="AA31" s="570">
        <f t="shared" si="19"/>
        <v>0</v>
      </c>
      <c r="AB31" s="570">
        <v>0</v>
      </c>
      <c r="AC31" s="570">
        <f t="shared" si="20"/>
        <v>8581129.4600000009</v>
      </c>
      <c r="BE31" s="230"/>
      <c r="BF31" s="153"/>
      <c r="BG31" s="153"/>
      <c r="BH31" s="153"/>
      <c r="BI31" s="153"/>
      <c r="BJ31" s="276">
        <f t="shared" si="21"/>
        <v>0</v>
      </c>
      <c r="BK31" s="277">
        <f t="shared" si="24"/>
        <v>0</v>
      </c>
      <c r="BL31" s="277">
        <f t="shared" si="24"/>
        <v>0</v>
      </c>
      <c r="BM31" s="277">
        <f t="shared" si="24"/>
        <v>0</v>
      </c>
      <c r="BN31" s="277">
        <f t="shared" si="24"/>
        <v>0</v>
      </c>
      <c r="BO31" s="277">
        <f t="shared" si="24"/>
        <v>0</v>
      </c>
      <c r="BP31" s="277">
        <f t="shared" si="24"/>
        <v>0</v>
      </c>
      <c r="BQ31" s="277">
        <f t="shared" si="24"/>
        <v>0</v>
      </c>
      <c r="BR31" s="277">
        <f t="shared" si="24"/>
        <v>0</v>
      </c>
      <c r="BS31" s="277">
        <f t="shared" si="24"/>
        <v>0</v>
      </c>
      <c r="BT31" s="277">
        <f t="shared" si="24"/>
        <v>0</v>
      </c>
      <c r="BU31" s="277">
        <f t="shared" si="24"/>
        <v>0</v>
      </c>
      <c r="BV31" s="277">
        <f t="shared" si="24"/>
        <v>0</v>
      </c>
      <c r="BW31" s="277">
        <f t="shared" si="25"/>
        <v>0</v>
      </c>
      <c r="BX31" s="277">
        <f t="shared" si="26"/>
        <v>0</v>
      </c>
      <c r="BY31" s="277">
        <f t="shared" si="27"/>
        <v>0</v>
      </c>
    </row>
    <row r="32" spans="1:77" ht="15" customHeight="1" x14ac:dyDescent="0.2">
      <c r="A32" s="258">
        <v>34701</v>
      </c>
      <c r="B32" s="258" t="s">
        <v>62</v>
      </c>
      <c r="C32" s="134"/>
      <c r="D32" s="259">
        <f t="shared" si="16"/>
        <v>0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W32" s="571">
        <f t="shared" si="15"/>
        <v>34701</v>
      </c>
      <c r="X32" s="571" t="str">
        <f t="shared" si="17"/>
        <v>Fletes y maniobras</v>
      </c>
      <c r="Y32" s="572">
        <f t="shared" si="17"/>
        <v>0</v>
      </c>
      <c r="Z32" s="573">
        <f t="shared" si="18"/>
        <v>0</v>
      </c>
      <c r="AA32" s="573">
        <f t="shared" si="19"/>
        <v>0</v>
      </c>
      <c r="AB32" s="573">
        <v>0</v>
      </c>
      <c r="AC32" s="573">
        <f t="shared" si="20"/>
        <v>0</v>
      </c>
      <c r="BE32" s="230"/>
      <c r="BF32" s="153"/>
      <c r="BG32" s="153"/>
      <c r="BH32" s="153"/>
      <c r="BI32" s="153"/>
      <c r="BJ32" s="278">
        <f t="shared" si="21"/>
        <v>0</v>
      </c>
      <c r="BK32" s="279">
        <f t="shared" si="24"/>
        <v>0</v>
      </c>
      <c r="BL32" s="279">
        <f t="shared" si="24"/>
        <v>0</v>
      </c>
      <c r="BM32" s="279">
        <f t="shared" si="24"/>
        <v>0</v>
      </c>
      <c r="BN32" s="279">
        <f t="shared" si="24"/>
        <v>0</v>
      </c>
      <c r="BO32" s="279">
        <f t="shared" si="24"/>
        <v>0</v>
      </c>
      <c r="BP32" s="279">
        <f t="shared" si="24"/>
        <v>0</v>
      </c>
      <c r="BQ32" s="279">
        <f t="shared" si="24"/>
        <v>0</v>
      </c>
      <c r="BR32" s="279">
        <f t="shared" si="24"/>
        <v>0</v>
      </c>
      <c r="BS32" s="279">
        <f t="shared" si="24"/>
        <v>0</v>
      </c>
      <c r="BT32" s="279">
        <f t="shared" si="24"/>
        <v>0</v>
      </c>
      <c r="BU32" s="279">
        <f t="shared" si="24"/>
        <v>0</v>
      </c>
      <c r="BV32" s="279">
        <f t="shared" si="24"/>
        <v>0</v>
      </c>
      <c r="BW32" s="277">
        <f t="shared" si="25"/>
        <v>0</v>
      </c>
      <c r="BX32" s="277">
        <f t="shared" si="26"/>
        <v>0</v>
      </c>
      <c r="BY32" s="277">
        <f t="shared" si="27"/>
        <v>0</v>
      </c>
    </row>
    <row r="33" spans="1:77" ht="15" customHeight="1" x14ac:dyDescent="0.2">
      <c r="A33" s="807" t="s">
        <v>12</v>
      </c>
      <c r="B33" s="807"/>
      <c r="C33" s="456">
        <f t="shared" ref="C33:T33" si="28">SUM(C26:C32)</f>
        <v>1616007853.1800003</v>
      </c>
      <c r="D33" s="456">
        <f t="shared" si="28"/>
        <v>0</v>
      </c>
      <c r="E33" s="456">
        <f t="shared" si="28"/>
        <v>0</v>
      </c>
      <c r="F33" s="456">
        <f t="shared" si="28"/>
        <v>0</v>
      </c>
      <c r="G33" s="456">
        <f t="shared" si="28"/>
        <v>0</v>
      </c>
      <c r="H33" s="456">
        <f t="shared" si="28"/>
        <v>0</v>
      </c>
      <c r="I33" s="456">
        <f t="shared" si="28"/>
        <v>0</v>
      </c>
      <c r="J33" s="456">
        <f t="shared" si="28"/>
        <v>0</v>
      </c>
      <c r="K33" s="456">
        <f t="shared" si="28"/>
        <v>0</v>
      </c>
      <c r="L33" s="456">
        <f t="shared" si="28"/>
        <v>0</v>
      </c>
      <c r="M33" s="456">
        <f t="shared" si="28"/>
        <v>0</v>
      </c>
      <c r="N33" s="456">
        <f t="shared" si="28"/>
        <v>0</v>
      </c>
      <c r="O33" s="456">
        <f t="shared" si="28"/>
        <v>0</v>
      </c>
      <c r="P33" s="456">
        <f t="shared" si="28"/>
        <v>0</v>
      </c>
      <c r="Q33" s="456">
        <f t="shared" si="28"/>
        <v>0</v>
      </c>
      <c r="R33" s="456">
        <f t="shared" si="28"/>
        <v>0</v>
      </c>
      <c r="S33" s="456">
        <f t="shared" si="28"/>
        <v>0</v>
      </c>
      <c r="T33" s="456">
        <f t="shared" si="28"/>
        <v>0</v>
      </c>
      <c r="W33" s="817" t="s">
        <v>12</v>
      </c>
      <c r="X33" s="818"/>
      <c r="Y33" s="460">
        <f>SUM(Y26:Y32)</f>
        <v>1616007853.1800003</v>
      </c>
      <c r="Z33" s="460">
        <f>SUM(Z26:Z32)</f>
        <v>0</v>
      </c>
      <c r="AA33" s="460">
        <f>SUM(AA26:AA32)</f>
        <v>0</v>
      </c>
      <c r="AB33" s="460">
        <f>SUM(AB26:AB32)</f>
        <v>0</v>
      </c>
      <c r="AC33" s="461">
        <f>SUM(AC26:AC32)</f>
        <v>1616007853.1800003</v>
      </c>
      <c r="BE33" s="230"/>
      <c r="BF33" s="153"/>
      <c r="BG33" s="153"/>
      <c r="BH33" s="153"/>
      <c r="BI33" s="153"/>
      <c r="BJ33" s="464">
        <f t="shared" ref="BJ33:BY33" si="29">SUM(BJ26:BJ32)</f>
        <v>0</v>
      </c>
      <c r="BK33" s="464">
        <f t="shared" si="29"/>
        <v>0</v>
      </c>
      <c r="BL33" s="464">
        <f t="shared" si="29"/>
        <v>0</v>
      </c>
      <c r="BM33" s="464">
        <f t="shared" si="29"/>
        <v>0</v>
      </c>
      <c r="BN33" s="464">
        <f t="shared" si="29"/>
        <v>0</v>
      </c>
      <c r="BO33" s="464">
        <f t="shared" si="29"/>
        <v>0</v>
      </c>
      <c r="BP33" s="464">
        <f t="shared" si="29"/>
        <v>0</v>
      </c>
      <c r="BQ33" s="464">
        <f t="shared" si="29"/>
        <v>0</v>
      </c>
      <c r="BR33" s="464">
        <f t="shared" si="29"/>
        <v>0</v>
      </c>
      <c r="BS33" s="464">
        <f t="shared" si="29"/>
        <v>0</v>
      </c>
      <c r="BT33" s="464">
        <f t="shared" si="29"/>
        <v>0</v>
      </c>
      <c r="BU33" s="464">
        <f t="shared" si="29"/>
        <v>0</v>
      </c>
      <c r="BV33" s="464">
        <f t="shared" si="29"/>
        <v>0</v>
      </c>
      <c r="BW33" s="464">
        <f t="shared" si="29"/>
        <v>0</v>
      </c>
      <c r="BX33" s="464">
        <f t="shared" si="29"/>
        <v>0</v>
      </c>
      <c r="BY33" s="464">
        <f t="shared" si="29"/>
        <v>0</v>
      </c>
    </row>
    <row r="34" spans="1:77" s="251" customFormat="1" ht="24" customHeight="1" x14ac:dyDescent="0.2">
      <c r="A34" s="807" t="s">
        <v>0</v>
      </c>
      <c r="B34" s="807"/>
      <c r="C34" s="456">
        <f t="shared" ref="C34:T34" si="30">+C24+C33</f>
        <v>2001803588.7900004</v>
      </c>
      <c r="D34" s="456">
        <f t="shared" si="30"/>
        <v>205906052.37</v>
      </c>
      <c r="E34" s="456">
        <f t="shared" si="30"/>
        <v>0</v>
      </c>
      <c r="F34" s="456">
        <f t="shared" si="30"/>
        <v>0</v>
      </c>
      <c r="G34" s="456">
        <f t="shared" si="30"/>
        <v>12825433.74</v>
      </c>
      <c r="H34" s="456">
        <f t="shared" si="30"/>
        <v>88759521.409999996</v>
      </c>
      <c r="I34" s="456">
        <f t="shared" si="30"/>
        <v>6768666.75</v>
      </c>
      <c r="J34" s="456">
        <f t="shared" si="30"/>
        <v>97552430.469999999</v>
      </c>
      <c r="K34" s="456">
        <f t="shared" si="30"/>
        <v>0</v>
      </c>
      <c r="L34" s="456">
        <f t="shared" si="30"/>
        <v>0</v>
      </c>
      <c r="M34" s="456">
        <f t="shared" si="30"/>
        <v>0</v>
      </c>
      <c r="N34" s="456">
        <f t="shared" si="30"/>
        <v>0</v>
      </c>
      <c r="O34" s="456">
        <f t="shared" si="30"/>
        <v>0</v>
      </c>
      <c r="P34" s="456">
        <f t="shared" si="30"/>
        <v>0</v>
      </c>
      <c r="Q34" s="456">
        <f t="shared" si="30"/>
        <v>0</v>
      </c>
      <c r="R34" s="456">
        <f t="shared" si="30"/>
        <v>0</v>
      </c>
      <c r="S34" s="456">
        <f t="shared" si="30"/>
        <v>0</v>
      </c>
      <c r="T34" s="456">
        <f t="shared" si="30"/>
        <v>0</v>
      </c>
      <c r="W34" s="811" t="s">
        <v>167</v>
      </c>
      <c r="X34" s="812"/>
      <c r="Y34" s="462">
        <f>+Y24+Y33</f>
        <v>2001803588.7900004</v>
      </c>
      <c r="Z34" s="462">
        <f>+Z24+Z33</f>
        <v>97552430.469999999</v>
      </c>
      <c r="AA34" s="462">
        <f>+AA24+AA33</f>
        <v>205906052.37</v>
      </c>
      <c r="AB34" s="462">
        <f>+AB24+AB33</f>
        <v>0</v>
      </c>
      <c r="AC34" s="463">
        <f>+AC24+AC33</f>
        <v>1795897536.4200003</v>
      </c>
      <c r="BE34" s="230"/>
      <c r="BF34" s="153"/>
      <c r="BG34" s="153"/>
      <c r="BH34" s="236"/>
      <c r="BI34" s="236"/>
      <c r="BJ34" s="280"/>
      <c r="BK34" s="280"/>
      <c r="BL34" s="280"/>
      <c r="BM34" s="280"/>
      <c r="BN34" s="280"/>
      <c r="BO34" s="280"/>
      <c r="BP34" s="280"/>
      <c r="BQ34" s="280"/>
      <c r="BR34" s="280"/>
      <c r="BS34" s="280"/>
      <c r="BT34" s="280"/>
      <c r="BU34" s="280"/>
      <c r="BV34" s="280"/>
      <c r="BW34" s="280"/>
      <c r="BX34" s="280"/>
      <c r="BY34" s="280"/>
    </row>
    <row r="35" spans="1:77" s="251" customFormat="1" x14ac:dyDescent="0.2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W35" s="261"/>
      <c r="X35" s="261"/>
      <c r="Y35" s="267"/>
      <c r="Z35" s="267"/>
      <c r="AA35" s="267"/>
      <c r="AB35" s="267"/>
      <c r="AC35" s="267"/>
      <c r="BE35" s="230"/>
      <c r="BF35" s="153"/>
      <c r="BG35" s="153"/>
      <c r="BH35" s="236"/>
      <c r="BI35" s="236"/>
      <c r="BJ35" s="280"/>
      <c r="BK35" s="280"/>
      <c r="BL35" s="280"/>
      <c r="BM35" s="280"/>
      <c r="BN35" s="280"/>
      <c r="BO35" s="280"/>
      <c r="BP35" s="280"/>
      <c r="BQ35" s="280"/>
      <c r="BR35" s="280"/>
      <c r="BS35" s="280"/>
      <c r="BT35" s="280"/>
      <c r="BU35" s="280"/>
      <c r="BV35" s="280"/>
      <c r="BW35" s="280"/>
      <c r="BX35" s="280"/>
      <c r="BY35" s="280"/>
    </row>
    <row r="36" spans="1:77" s="251" customFormat="1" x14ac:dyDescent="0.2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W36" s="261"/>
      <c r="X36" s="261"/>
      <c r="Y36" s="267"/>
      <c r="Z36" s="267"/>
      <c r="AA36" s="267"/>
      <c r="AB36" s="267"/>
      <c r="AC36" s="267"/>
      <c r="BE36" s="230"/>
      <c r="BF36" s="153"/>
      <c r="BG36" s="153"/>
      <c r="BH36" s="236"/>
      <c r="BI36" s="236"/>
      <c r="BJ36" s="280"/>
      <c r="BK36" s="280"/>
      <c r="BL36" s="280"/>
      <c r="BM36" s="280"/>
      <c r="BN36" s="280"/>
      <c r="BO36" s="280"/>
      <c r="BP36" s="280"/>
      <c r="BQ36" s="280"/>
      <c r="BR36" s="280"/>
      <c r="BS36" s="280"/>
      <c r="BT36" s="280"/>
      <c r="BU36" s="280"/>
      <c r="BV36" s="280"/>
      <c r="BW36" s="280"/>
      <c r="BX36" s="280"/>
      <c r="BY36" s="280"/>
    </row>
    <row r="37" spans="1:77" s="251" customFormat="1" x14ac:dyDescent="0.2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W37" s="261"/>
      <c r="X37" s="261"/>
      <c r="Y37" s="267"/>
      <c r="Z37" s="267"/>
      <c r="AA37" s="267"/>
      <c r="AB37" s="267"/>
      <c r="AC37" s="267"/>
      <c r="BE37" s="230"/>
      <c r="BF37" s="153"/>
      <c r="BG37" s="153"/>
      <c r="BH37" s="236"/>
      <c r="BI37" s="236"/>
      <c r="BJ37" s="280"/>
      <c r="BK37" s="280"/>
      <c r="BL37" s="280"/>
      <c r="BM37" s="280"/>
      <c r="BN37" s="280"/>
      <c r="BO37" s="280"/>
      <c r="BP37" s="280"/>
      <c r="BQ37" s="280"/>
      <c r="BR37" s="280"/>
      <c r="BS37" s="280"/>
      <c r="BT37" s="280"/>
      <c r="BU37" s="280"/>
      <c r="BV37" s="280"/>
      <c r="BW37" s="280"/>
      <c r="BX37" s="280"/>
      <c r="BY37" s="280"/>
    </row>
    <row r="38" spans="1:77" s="251" customFormat="1" x14ac:dyDescent="0.2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W38" s="261"/>
      <c r="X38" s="261"/>
      <c r="Y38" s="267"/>
      <c r="Z38" s="267"/>
      <c r="AA38" s="267"/>
      <c r="AB38" s="267"/>
      <c r="AC38" s="267"/>
      <c r="BE38" s="230"/>
      <c r="BF38" s="153"/>
      <c r="BG38" s="153"/>
      <c r="BH38" s="236"/>
      <c r="BI38" s="236"/>
      <c r="BJ38" s="280"/>
      <c r="BK38" s="280"/>
      <c r="BL38" s="280"/>
      <c r="BM38" s="280"/>
      <c r="BN38" s="280"/>
      <c r="BO38" s="280"/>
      <c r="BP38" s="280"/>
      <c r="BQ38" s="280"/>
      <c r="BR38" s="280"/>
      <c r="BS38" s="280"/>
      <c r="BT38" s="280"/>
      <c r="BU38" s="280"/>
      <c r="BV38" s="280"/>
      <c r="BW38" s="280"/>
      <c r="BX38" s="280"/>
      <c r="BY38" s="280"/>
    </row>
    <row r="39" spans="1:77" s="251" customFormat="1" ht="33.75" customHeight="1" x14ac:dyDescent="0.2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W39" s="808" t="str">
        <f>+A41</f>
        <v>Cifras transversales de Acciones de promoción, prevención y detección oportuna de enfermedades (las cifras no son adicionales, ya están contempladas en rubros de NUMERARIO Y ESPECIE)</v>
      </c>
      <c r="X39" s="808"/>
      <c r="Y39" s="808"/>
      <c r="Z39" s="808"/>
      <c r="AA39" s="808"/>
      <c r="AB39" s="808"/>
      <c r="AC39" s="808"/>
      <c r="BE39" s="230"/>
      <c r="BF39" s="153"/>
      <c r="BG39" s="153"/>
      <c r="BH39" s="236"/>
      <c r="BI39" s="236"/>
      <c r="BJ39" s="280"/>
      <c r="BK39" s="280"/>
      <c r="BL39" s="280"/>
      <c r="BM39" s="280"/>
      <c r="BN39" s="280"/>
      <c r="BO39" s="280"/>
      <c r="BP39" s="280"/>
      <c r="BQ39" s="280"/>
      <c r="BR39" s="280"/>
      <c r="BS39" s="280"/>
      <c r="BT39" s="280"/>
      <c r="BU39" s="280"/>
      <c r="BV39" s="280"/>
      <c r="BW39" s="280"/>
      <c r="BX39" s="280"/>
      <c r="BY39" s="280"/>
    </row>
    <row r="40" spans="1:77" s="251" customFormat="1" x14ac:dyDescent="0.2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W40" s="813" t="s">
        <v>14</v>
      </c>
      <c r="X40" s="813"/>
      <c r="Y40" s="814" t="s">
        <v>5</v>
      </c>
      <c r="Z40" s="814"/>
      <c r="AA40" s="814"/>
      <c r="AB40" s="814"/>
      <c r="AC40" s="814"/>
      <c r="BE40" s="230"/>
      <c r="BF40" s="153"/>
      <c r="BG40" s="153"/>
      <c r="BH40" s="236"/>
      <c r="BI40" s="236"/>
      <c r="BJ40" s="280"/>
      <c r="BK40" s="280"/>
      <c r="BL40" s="280"/>
      <c r="BM40" s="280"/>
      <c r="BN40" s="280"/>
      <c r="BO40" s="280"/>
      <c r="BP40" s="280"/>
      <c r="BQ40" s="280"/>
      <c r="BR40" s="280"/>
      <c r="BS40" s="280"/>
      <c r="BT40" s="280"/>
      <c r="BU40" s="280"/>
      <c r="BV40" s="280"/>
      <c r="BW40" s="280"/>
      <c r="BX40" s="280"/>
      <c r="BY40" s="280"/>
    </row>
    <row r="41" spans="1:77" s="251" customFormat="1" x14ac:dyDescent="0.2">
      <c r="A41" s="260" t="s">
        <v>320</v>
      </c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W41" s="813"/>
      <c r="X41" s="813"/>
      <c r="Y41" s="815" t="s">
        <v>4</v>
      </c>
      <c r="Z41" s="816" t="s">
        <v>18</v>
      </c>
      <c r="AA41" s="816"/>
      <c r="AB41" s="816" t="s">
        <v>233</v>
      </c>
      <c r="AC41" s="816" t="s">
        <v>1</v>
      </c>
      <c r="BE41" s="230"/>
      <c r="BF41" s="153"/>
      <c r="BG41" s="153"/>
      <c r="BH41" s="236"/>
      <c r="BI41" s="236"/>
      <c r="BJ41" s="280"/>
      <c r="BK41" s="280"/>
      <c r="BL41" s="280"/>
      <c r="BM41" s="280"/>
      <c r="BN41" s="280"/>
      <c r="BO41" s="280"/>
      <c r="BP41" s="280"/>
      <c r="BQ41" s="280"/>
      <c r="BR41" s="280"/>
      <c r="BS41" s="280"/>
      <c r="BT41" s="280"/>
      <c r="BU41" s="280"/>
      <c r="BV41" s="280"/>
      <c r="BW41" s="280"/>
      <c r="BX41" s="280"/>
      <c r="BY41" s="280"/>
    </row>
    <row r="42" spans="1:77" s="251" customFormat="1" ht="15.75" x14ac:dyDescent="0.2">
      <c r="A42" s="488" t="s">
        <v>14</v>
      </c>
      <c r="B42" s="488"/>
      <c r="C42" s="488" t="s">
        <v>4</v>
      </c>
      <c r="D42" s="488" t="s">
        <v>2</v>
      </c>
      <c r="E42" s="489">
        <v>44927</v>
      </c>
      <c r="F42" s="489">
        <v>44958</v>
      </c>
      <c r="G42" s="489">
        <v>44986</v>
      </c>
      <c r="H42" s="489">
        <v>45017</v>
      </c>
      <c r="I42" s="489">
        <v>45047</v>
      </c>
      <c r="J42" s="489">
        <v>45078</v>
      </c>
      <c r="K42" s="489">
        <v>45108</v>
      </c>
      <c r="L42" s="489">
        <v>45139</v>
      </c>
      <c r="M42" s="489">
        <v>45170</v>
      </c>
      <c r="N42" s="489">
        <v>45200</v>
      </c>
      <c r="O42" s="489">
        <v>45231</v>
      </c>
      <c r="P42" s="489">
        <v>45261</v>
      </c>
      <c r="Q42" s="489">
        <v>45292</v>
      </c>
      <c r="R42" s="489">
        <v>45323</v>
      </c>
      <c r="S42" s="489">
        <v>45352</v>
      </c>
      <c r="T42" s="489">
        <v>45383</v>
      </c>
      <c r="W42" s="813"/>
      <c r="X42" s="813"/>
      <c r="Y42" s="815"/>
      <c r="Z42" s="534" t="s">
        <v>17</v>
      </c>
      <c r="AA42" s="534" t="s">
        <v>16</v>
      </c>
      <c r="AB42" s="816"/>
      <c r="AC42" s="816"/>
      <c r="BE42" s="230"/>
      <c r="BF42" s="153"/>
      <c r="BG42" s="153"/>
      <c r="BH42" s="236"/>
      <c r="BI42" s="236"/>
      <c r="BJ42" s="280"/>
      <c r="BK42" s="280"/>
      <c r="BL42" s="280"/>
      <c r="BM42" s="280"/>
      <c r="BN42" s="280"/>
      <c r="BO42" s="280"/>
      <c r="BP42" s="280"/>
      <c r="BQ42" s="280"/>
      <c r="BR42" s="280"/>
      <c r="BS42" s="280"/>
      <c r="BT42" s="280"/>
      <c r="BU42" s="280"/>
      <c r="BV42" s="280"/>
      <c r="BW42" s="280"/>
      <c r="BX42" s="280"/>
      <c r="BY42" s="280"/>
    </row>
    <row r="43" spans="1:77" s="250" customFormat="1" ht="15" customHeight="1" x14ac:dyDescent="0.2">
      <c r="A43" s="262" t="s">
        <v>248</v>
      </c>
      <c r="B43" s="262"/>
      <c r="C43" s="263">
        <f t="shared" ref="C43:T43" si="31">SUM(C44:C49)</f>
        <v>185000000</v>
      </c>
      <c r="D43" s="263">
        <f t="shared" si="31"/>
        <v>0</v>
      </c>
      <c r="E43" s="263">
        <f t="shared" si="31"/>
        <v>0</v>
      </c>
      <c r="F43" s="263">
        <f t="shared" si="31"/>
        <v>0</v>
      </c>
      <c r="G43" s="263">
        <f t="shared" si="31"/>
        <v>0</v>
      </c>
      <c r="H43" s="263">
        <f t="shared" si="31"/>
        <v>0</v>
      </c>
      <c r="I43" s="263">
        <f t="shared" si="31"/>
        <v>0</v>
      </c>
      <c r="J43" s="263">
        <f t="shared" si="31"/>
        <v>0</v>
      </c>
      <c r="K43" s="263">
        <f t="shared" si="31"/>
        <v>0</v>
      </c>
      <c r="L43" s="263">
        <f t="shared" si="31"/>
        <v>0</v>
      </c>
      <c r="M43" s="263">
        <f t="shared" si="31"/>
        <v>0</v>
      </c>
      <c r="N43" s="263">
        <f t="shared" si="31"/>
        <v>0</v>
      </c>
      <c r="O43" s="263">
        <f t="shared" si="31"/>
        <v>0</v>
      </c>
      <c r="P43" s="263">
        <f t="shared" si="31"/>
        <v>0</v>
      </c>
      <c r="Q43" s="263">
        <f t="shared" si="31"/>
        <v>0</v>
      </c>
      <c r="R43" s="263">
        <f t="shared" si="31"/>
        <v>0</v>
      </c>
      <c r="S43" s="263">
        <f t="shared" si="31"/>
        <v>0</v>
      </c>
      <c r="T43" s="263">
        <f t="shared" si="31"/>
        <v>0</v>
      </c>
      <c r="W43" s="268" t="str">
        <f t="shared" ref="W43:W59" si="32">+A43</f>
        <v>PyP - NUMERARIO</v>
      </c>
      <c r="X43" s="268"/>
      <c r="Y43" s="269">
        <f>SUM(Y44:Y50)</f>
        <v>185000000</v>
      </c>
      <c r="Z43" s="269">
        <f>SUM(Z44:Z50)</f>
        <v>0</v>
      </c>
      <c r="AA43" s="269">
        <f>SUM(AA44:AA50)</f>
        <v>0</v>
      </c>
      <c r="AB43" s="269">
        <f>SUM(AB44:AB50)</f>
        <v>0</v>
      </c>
      <c r="AC43" s="269">
        <f>SUM(AC44:AC50)</f>
        <v>185000000</v>
      </c>
      <c r="BE43" s="230"/>
      <c r="BF43" s="153"/>
      <c r="BG43" s="153"/>
      <c r="BH43" s="153"/>
      <c r="BI43" s="153"/>
      <c r="BJ43" s="281">
        <f t="shared" ref="BJ43:BO43" si="33">SUM(BJ44:BJ50)</f>
        <v>0</v>
      </c>
      <c r="BK43" s="281">
        <f t="shared" si="33"/>
        <v>0</v>
      </c>
      <c r="BL43" s="281">
        <f t="shared" si="33"/>
        <v>0</v>
      </c>
      <c r="BM43" s="281">
        <f t="shared" si="33"/>
        <v>0</v>
      </c>
      <c r="BN43" s="281">
        <f t="shared" si="33"/>
        <v>0</v>
      </c>
      <c r="BO43" s="281">
        <f t="shared" si="33"/>
        <v>0</v>
      </c>
      <c r="BP43" s="281">
        <f t="shared" ref="BP43:BY43" si="34">SUM(BP44:BP50)</f>
        <v>0</v>
      </c>
      <c r="BQ43" s="281">
        <f t="shared" si="34"/>
        <v>0</v>
      </c>
      <c r="BR43" s="281">
        <f t="shared" si="34"/>
        <v>0</v>
      </c>
      <c r="BS43" s="281">
        <f t="shared" si="34"/>
        <v>0</v>
      </c>
      <c r="BT43" s="281">
        <f t="shared" si="34"/>
        <v>0</v>
      </c>
      <c r="BU43" s="281">
        <f t="shared" si="34"/>
        <v>0</v>
      </c>
      <c r="BV43" s="281">
        <f t="shared" si="34"/>
        <v>0</v>
      </c>
      <c r="BW43" s="281">
        <f t="shared" si="34"/>
        <v>0</v>
      </c>
      <c r="BX43" s="281">
        <f t="shared" si="34"/>
        <v>0</v>
      </c>
      <c r="BY43" s="281">
        <f t="shared" si="34"/>
        <v>0</v>
      </c>
    </row>
    <row r="44" spans="1:77" s="250" customFormat="1" ht="15" customHeight="1" x14ac:dyDescent="0.2">
      <c r="A44" s="255">
        <v>25101</v>
      </c>
      <c r="B44" s="255" t="s">
        <v>30</v>
      </c>
      <c r="C44" s="134">
        <v>20500000</v>
      </c>
      <c r="D44" s="266">
        <f t="shared" ref="D44:D50" si="35">SUM(E44:T44)</f>
        <v>0</v>
      </c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W44" s="568">
        <f t="shared" si="32"/>
        <v>25101</v>
      </c>
      <c r="X44" s="568" t="str">
        <f t="shared" ref="X44:Y50" si="36">+B44</f>
        <v>Productos químicos básicos</v>
      </c>
      <c r="Y44" s="569">
        <f t="shared" si="36"/>
        <v>20500000</v>
      </c>
      <c r="Z44" s="570">
        <f t="shared" ref="Z44:Z49" si="37">VLOOKUP(W44,$A$44:$BY$49,VLOOKUP($AC$8,$BE$2:$BG$18,2,0),0)</f>
        <v>0</v>
      </c>
      <c r="AA44" s="570">
        <f t="shared" ref="AA44:AA49" si="38">VLOOKUP(W44,$A$44:$BY$49,VLOOKUP($AC$8,$BE$2:$BG$18,3,0),0)</f>
        <v>0</v>
      </c>
      <c r="AB44" s="570">
        <v>0</v>
      </c>
      <c r="AC44" s="570">
        <f t="shared" ref="AC44:AC50" si="39">Y44-AA44-AB44</f>
        <v>20500000</v>
      </c>
      <c r="BE44" s="230"/>
      <c r="BF44" s="153"/>
      <c r="BG44" s="153"/>
      <c r="BH44" s="153"/>
      <c r="BI44" s="153"/>
      <c r="BJ44" s="276">
        <f t="shared" ref="BJ44:BJ50" si="40">E44</f>
        <v>0</v>
      </c>
      <c r="BK44" s="277">
        <f t="shared" ref="BK44:BW44" si="41">BJ44+F44</f>
        <v>0</v>
      </c>
      <c r="BL44" s="277">
        <f t="shared" si="41"/>
        <v>0</v>
      </c>
      <c r="BM44" s="277">
        <f t="shared" si="41"/>
        <v>0</v>
      </c>
      <c r="BN44" s="277">
        <f t="shared" si="41"/>
        <v>0</v>
      </c>
      <c r="BO44" s="277">
        <f t="shared" si="41"/>
        <v>0</v>
      </c>
      <c r="BP44" s="277">
        <f t="shared" si="41"/>
        <v>0</v>
      </c>
      <c r="BQ44" s="277">
        <f t="shared" si="41"/>
        <v>0</v>
      </c>
      <c r="BR44" s="277">
        <f t="shared" si="41"/>
        <v>0</v>
      </c>
      <c r="BS44" s="277">
        <f t="shared" si="41"/>
        <v>0</v>
      </c>
      <c r="BT44" s="277">
        <f t="shared" si="41"/>
        <v>0</v>
      </c>
      <c r="BU44" s="277">
        <f t="shared" si="41"/>
        <v>0</v>
      </c>
      <c r="BV44" s="277">
        <f t="shared" si="41"/>
        <v>0</v>
      </c>
      <c r="BW44" s="277">
        <f t="shared" si="41"/>
        <v>0</v>
      </c>
      <c r="BX44" s="277">
        <f t="shared" ref="BX44:BY44" si="42">BW44+S44</f>
        <v>0</v>
      </c>
      <c r="BY44" s="277">
        <f t="shared" si="42"/>
        <v>0</v>
      </c>
    </row>
    <row r="45" spans="1:77" s="250" customFormat="1" ht="15" customHeight="1" x14ac:dyDescent="0.2">
      <c r="A45" s="255">
        <v>25301</v>
      </c>
      <c r="B45" s="255" t="s">
        <v>71</v>
      </c>
      <c r="C45" s="134">
        <v>85000000</v>
      </c>
      <c r="D45" s="266">
        <f t="shared" si="35"/>
        <v>0</v>
      </c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W45" s="568">
        <f t="shared" si="32"/>
        <v>25301</v>
      </c>
      <c r="X45" s="568" t="str">
        <f t="shared" si="36"/>
        <v>Medicinas y productos farmacéuticos</v>
      </c>
      <c r="Y45" s="569">
        <f t="shared" si="36"/>
        <v>85000000</v>
      </c>
      <c r="Z45" s="570">
        <f t="shared" si="37"/>
        <v>0</v>
      </c>
      <c r="AA45" s="570">
        <f t="shared" si="38"/>
        <v>0</v>
      </c>
      <c r="AB45" s="574">
        <v>0</v>
      </c>
      <c r="AC45" s="570">
        <f t="shared" si="39"/>
        <v>85000000</v>
      </c>
      <c r="BE45" s="230"/>
      <c r="BF45" s="153"/>
      <c r="BG45" s="153"/>
      <c r="BH45" s="153"/>
      <c r="BI45" s="153"/>
      <c r="BJ45" s="276">
        <f t="shared" si="40"/>
        <v>0</v>
      </c>
      <c r="BK45" s="277">
        <f t="shared" ref="BK45:BV50" si="43">BJ45+F45</f>
        <v>0</v>
      </c>
      <c r="BL45" s="277">
        <f t="shared" si="43"/>
        <v>0</v>
      </c>
      <c r="BM45" s="277">
        <f t="shared" si="43"/>
        <v>0</v>
      </c>
      <c r="BN45" s="277">
        <f t="shared" si="43"/>
        <v>0</v>
      </c>
      <c r="BO45" s="277">
        <f t="shared" si="43"/>
        <v>0</v>
      </c>
      <c r="BP45" s="277">
        <f t="shared" si="43"/>
        <v>0</v>
      </c>
      <c r="BQ45" s="277">
        <f t="shared" si="43"/>
        <v>0</v>
      </c>
      <c r="BR45" s="277">
        <f t="shared" si="43"/>
        <v>0</v>
      </c>
      <c r="BS45" s="277">
        <f t="shared" si="43"/>
        <v>0</v>
      </c>
      <c r="BT45" s="277">
        <f t="shared" si="43"/>
        <v>0</v>
      </c>
      <c r="BU45" s="277">
        <f t="shared" si="43"/>
        <v>0</v>
      </c>
      <c r="BV45" s="277">
        <f t="shared" si="43"/>
        <v>0</v>
      </c>
      <c r="BW45" s="277">
        <f t="shared" ref="BW45:BW50" si="44">BV45+R45</f>
        <v>0</v>
      </c>
      <c r="BX45" s="277">
        <f t="shared" ref="BX45:BX50" si="45">BW45+S45</f>
        <v>0</v>
      </c>
      <c r="BY45" s="277">
        <f t="shared" ref="BY45:BY50" si="46">BX45+T45</f>
        <v>0</v>
      </c>
    </row>
    <row r="46" spans="1:77" s="250" customFormat="1" ht="18" customHeight="1" x14ac:dyDescent="0.2">
      <c r="A46" s="255">
        <v>25401</v>
      </c>
      <c r="B46" s="255" t="s">
        <v>72</v>
      </c>
      <c r="C46" s="134">
        <v>70000000</v>
      </c>
      <c r="D46" s="266">
        <f t="shared" si="35"/>
        <v>0</v>
      </c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W46" s="568">
        <f t="shared" si="32"/>
        <v>25401</v>
      </c>
      <c r="X46" s="568" t="str">
        <f t="shared" si="36"/>
        <v>Materiales, accesorios y suministros médicos</v>
      </c>
      <c r="Y46" s="569">
        <f t="shared" si="36"/>
        <v>70000000</v>
      </c>
      <c r="Z46" s="570">
        <f t="shared" si="37"/>
        <v>0</v>
      </c>
      <c r="AA46" s="570">
        <f t="shared" si="38"/>
        <v>0</v>
      </c>
      <c r="AB46" s="574">
        <v>0</v>
      </c>
      <c r="AC46" s="570">
        <f t="shared" si="39"/>
        <v>70000000</v>
      </c>
      <c r="BE46" s="230"/>
      <c r="BF46" s="153"/>
      <c r="BG46" s="153"/>
      <c r="BH46" s="153"/>
      <c r="BI46" s="153"/>
      <c r="BJ46" s="276">
        <f t="shared" si="40"/>
        <v>0</v>
      </c>
      <c r="BK46" s="277">
        <f t="shared" si="43"/>
        <v>0</v>
      </c>
      <c r="BL46" s="277">
        <f t="shared" si="43"/>
        <v>0</v>
      </c>
      <c r="BM46" s="277">
        <f t="shared" si="43"/>
        <v>0</v>
      </c>
      <c r="BN46" s="277">
        <f t="shared" si="43"/>
        <v>0</v>
      </c>
      <c r="BO46" s="277">
        <f t="shared" si="43"/>
        <v>0</v>
      </c>
      <c r="BP46" s="277">
        <f t="shared" si="43"/>
        <v>0</v>
      </c>
      <c r="BQ46" s="277">
        <f t="shared" si="43"/>
        <v>0</v>
      </c>
      <c r="BR46" s="277">
        <f t="shared" si="43"/>
        <v>0</v>
      </c>
      <c r="BS46" s="277">
        <f t="shared" si="43"/>
        <v>0</v>
      </c>
      <c r="BT46" s="277">
        <f t="shared" si="43"/>
        <v>0</v>
      </c>
      <c r="BU46" s="277">
        <f t="shared" si="43"/>
        <v>0</v>
      </c>
      <c r="BV46" s="277">
        <f t="shared" si="43"/>
        <v>0</v>
      </c>
      <c r="BW46" s="277">
        <f t="shared" si="44"/>
        <v>0</v>
      </c>
      <c r="BX46" s="277">
        <f t="shared" si="45"/>
        <v>0</v>
      </c>
      <c r="BY46" s="277">
        <f t="shared" si="46"/>
        <v>0</v>
      </c>
    </row>
    <row r="47" spans="1:77" s="250" customFormat="1" ht="18" customHeight="1" x14ac:dyDescent="0.2">
      <c r="A47" s="255">
        <v>25501</v>
      </c>
      <c r="B47" s="255" t="s">
        <v>51</v>
      </c>
      <c r="C47" s="134">
        <v>9500000</v>
      </c>
      <c r="D47" s="266">
        <f t="shared" si="35"/>
        <v>0</v>
      </c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W47" s="568">
        <f t="shared" si="32"/>
        <v>25501</v>
      </c>
      <c r="X47" s="568" t="str">
        <f t="shared" si="36"/>
        <v>Materiales, accesorios y suministros de laboratorio</v>
      </c>
      <c r="Y47" s="569">
        <f t="shared" si="36"/>
        <v>9500000</v>
      </c>
      <c r="Z47" s="570">
        <f t="shared" si="37"/>
        <v>0</v>
      </c>
      <c r="AA47" s="570">
        <f t="shared" si="38"/>
        <v>0</v>
      </c>
      <c r="AB47" s="574">
        <v>0</v>
      </c>
      <c r="AC47" s="570">
        <f t="shared" si="39"/>
        <v>9500000</v>
      </c>
      <c r="BE47" s="230"/>
      <c r="BF47" s="153"/>
      <c r="BG47" s="153"/>
      <c r="BH47" s="153"/>
      <c r="BI47" s="153"/>
      <c r="BJ47" s="276">
        <f t="shared" si="40"/>
        <v>0</v>
      </c>
      <c r="BK47" s="277">
        <f t="shared" si="43"/>
        <v>0</v>
      </c>
      <c r="BL47" s="277">
        <f t="shared" si="43"/>
        <v>0</v>
      </c>
      <c r="BM47" s="277">
        <f t="shared" si="43"/>
        <v>0</v>
      </c>
      <c r="BN47" s="277">
        <f t="shared" si="43"/>
        <v>0</v>
      </c>
      <c r="BO47" s="277">
        <f t="shared" si="43"/>
        <v>0</v>
      </c>
      <c r="BP47" s="277">
        <f t="shared" si="43"/>
        <v>0</v>
      </c>
      <c r="BQ47" s="277">
        <f t="shared" si="43"/>
        <v>0</v>
      </c>
      <c r="BR47" s="277">
        <f t="shared" si="43"/>
        <v>0</v>
      </c>
      <c r="BS47" s="277">
        <f t="shared" si="43"/>
        <v>0</v>
      </c>
      <c r="BT47" s="277">
        <f t="shared" si="43"/>
        <v>0</v>
      </c>
      <c r="BU47" s="277">
        <f t="shared" si="43"/>
        <v>0</v>
      </c>
      <c r="BV47" s="277">
        <f t="shared" si="43"/>
        <v>0</v>
      </c>
      <c r="BW47" s="277">
        <f t="shared" si="44"/>
        <v>0</v>
      </c>
      <c r="BX47" s="277">
        <f t="shared" si="45"/>
        <v>0</v>
      </c>
      <c r="BY47" s="277">
        <f t="shared" si="46"/>
        <v>0</v>
      </c>
    </row>
    <row r="48" spans="1:77" ht="15" customHeight="1" x14ac:dyDescent="0.2">
      <c r="A48" s="255">
        <v>25901</v>
      </c>
      <c r="B48" s="255" t="s">
        <v>73</v>
      </c>
      <c r="C48" s="134"/>
      <c r="D48" s="266">
        <f t="shared" si="35"/>
        <v>0</v>
      </c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W48" s="568">
        <f t="shared" si="32"/>
        <v>25901</v>
      </c>
      <c r="X48" s="568" t="str">
        <f t="shared" si="36"/>
        <v>Otros productos químicos</v>
      </c>
      <c r="Y48" s="569">
        <f t="shared" si="36"/>
        <v>0</v>
      </c>
      <c r="Z48" s="570">
        <f t="shared" si="37"/>
        <v>0</v>
      </c>
      <c r="AA48" s="570">
        <f t="shared" si="38"/>
        <v>0</v>
      </c>
      <c r="AB48" s="574">
        <v>0</v>
      </c>
      <c r="AC48" s="570">
        <f t="shared" si="39"/>
        <v>0</v>
      </c>
      <c r="BE48" s="230"/>
      <c r="BF48" s="153"/>
      <c r="BG48" s="153"/>
      <c r="BH48" s="153"/>
      <c r="BI48" s="153"/>
      <c r="BJ48" s="276">
        <f t="shared" si="40"/>
        <v>0</v>
      </c>
      <c r="BK48" s="277">
        <f t="shared" si="43"/>
        <v>0</v>
      </c>
      <c r="BL48" s="277">
        <f t="shared" si="43"/>
        <v>0</v>
      </c>
      <c r="BM48" s="277">
        <f t="shared" si="43"/>
        <v>0</v>
      </c>
      <c r="BN48" s="277">
        <f t="shared" si="43"/>
        <v>0</v>
      </c>
      <c r="BO48" s="277">
        <f t="shared" si="43"/>
        <v>0</v>
      </c>
      <c r="BP48" s="277">
        <f t="shared" si="43"/>
        <v>0</v>
      </c>
      <c r="BQ48" s="277">
        <f t="shared" si="43"/>
        <v>0</v>
      </c>
      <c r="BR48" s="277">
        <f t="shared" si="43"/>
        <v>0</v>
      </c>
      <c r="BS48" s="277">
        <f t="shared" si="43"/>
        <v>0</v>
      </c>
      <c r="BT48" s="277">
        <f t="shared" si="43"/>
        <v>0</v>
      </c>
      <c r="BU48" s="277">
        <f t="shared" si="43"/>
        <v>0</v>
      </c>
      <c r="BV48" s="277">
        <f t="shared" si="43"/>
        <v>0</v>
      </c>
      <c r="BW48" s="277">
        <f t="shared" si="44"/>
        <v>0</v>
      </c>
      <c r="BX48" s="277">
        <f t="shared" si="45"/>
        <v>0</v>
      </c>
      <c r="BY48" s="277">
        <f t="shared" si="46"/>
        <v>0</v>
      </c>
    </row>
    <row r="49" spans="1:87" ht="15" customHeight="1" x14ac:dyDescent="0.2">
      <c r="A49" s="257">
        <v>33903</v>
      </c>
      <c r="B49" s="255" t="s">
        <v>164</v>
      </c>
      <c r="C49" s="134"/>
      <c r="D49" s="266">
        <f t="shared" si="35"/>
        <v>0</v>
      </c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W49" s="568">
        <f t="shared" si="32"/>
        <v>33903</v>
      </c>
      <c r="X49" s="568" t="str">
        <f t="shared" si="36"/>
        <v>Servicios integrales</v>
      </c>
      <c r="Y49" s="569">
        <f t="shared" si="36"/>
        <v>0</v>
      </c>
      <c r="Z49" s="570">
        <f t="shared" si="37"/>
        <v>0</v>
      </c>
      <c r="AA49" s="570">
        <f t="shared" si="38"/>
        <v>0</v>
      </c>
      <c r="AB49" s="574">
        <v>0</v>
      </c>
      <c r="AC49" s="570">
        <f t="shared" si="39"/>
        <v>0</v>
      </c>
      <c r="BE49" s="230"/>
      <c r="BF49" s="153"/>
      <c r="BG49" s="153"/>
      <c r="BH49" s="153"/>
      <c r="BI49" s="153"/>
      <c r="BJ49" s="276">
        <f t="shared" si="40"/>
        <v>0</v>
      </c>
      <c r="BK49" s="277">
        <f t="shared" si="43"/>
        <v>0</v>
      </c>
      <c r="BL49" s="277">
        <f t="shared" si="43"/>
        <v>0</v>
      </c>
      <c r="BM49" s="277">
        <f t="shared" si="43"/>
        <v>0</v>
      </c>
      <c r="BN49" s="277">
        <f t="shared" si="43"/>
        <v>0</v>
      </c>
      <c r="BO49" s="277">
        <f t="shared" si="43"/>
        <v>0</v>
      </c>
      <c r="BP49" s="277">
        <f t="shared" si="43"/>
        <v>0</v>
      </c>
      <c r="BQ49" s="277">
        <f t="shared" si="43"/>
        <v>0</v>
      </c>
      <c r="BR49" s="277">
        <f t="shared" si="43"/>
        <v>0</v>
      </c>
      <c r="BS49" s="277">
        <f t="shared" si="43"/>
        <v>0</v>
      </c>
      <c r="BT49" s="277">
        <f t="shared" si="43"/>
        <v>0</v>
      </c>
      <c r="BU49" s="277">
        <f t="shared" si="43"/>
        <v>0</v>
      </c>
      <c r="BV49" s="277">
        <f t="shared" si="43"/>
        <v>0</v>
      </c>
      <c r="BW49" s="277">
        <f t="shared" si="44"/>
        <v>0</v>
      </c>
      <c r="BX49" s="277">
        <f t="shared" si="45"/>
        <v>0</v>
      </c>
      <c r="BY49" s="277">
        <f t="shared" si="46"/>
        <v>0</v>
      </c>
    </row>
    <row r="50" spans="1:87" ht="15" customHeight="1" x14ac:dyDescent="0.2">
      <c r="A50" s="258">
        <v>34701</v>
      </c>
      <c r="B50" s="258" t="s">
        <v>62</v>
      </c>
      <c r="C50" s="134"/>
      <c r="D50" s="259">
        <f t="shared" si="35"/>
        <v>0</v>
      </c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W50" s="568">
        <f t="shared" si="32"/>
        <v>34701</v>
      </c>
      <c r="X50" s="568" t="str">
        <f t="shared" si="36"/>
        <v>Fletes y maniobras</v>
      </c>
      <c r="Y50" s="569">
        <f t="shared" si="36"/>
        <v>0</v>
      </c>
      <c r="Z50" s="570">
        <f>VLOOKUP(W50,$A$17:$BY$23,VLOOKUP($AC$8,$BE$2:$BG$18,2,0),0)</f>
        <v>0</v>
      </c>
      <c r="AA50" s="570">
        <f>VLOOKUP(W50,$A$17:$BY$23,VLOOKUP($AC$8,$BE$2:$BG$18,3,0),0)</f>
        <v>0</v>
      </c>
      <c r="AB50" s="570">
        <v>0</v>
      </c>
      <c r="AC50" s="570">
        <f t="shared" si="39"/>
        <v>0</v>
      </c>
      <c r="BE50" s="230"/>
      <c r="BF50" s="153"/>
      <c r="BG50" s="153"/>
      <c r="BH50" s="153"/>
      <c r="BI50" s="153"/>
      <c r="BJ50" s="276">
        <f t="shared" si="40"/>
        <v>0</v>
      </c>
      <c r="BK50" s="277">
        <f t="shared" si="43"/>
        <v>0</v>
      </c>
      <c r="BL50" s="277">
        <f t="shared" si="43"/>
        <v>0</v>
      </c>
      <c r="BM50" s="277">
        <f t="shared" si="43"/>
        <v>0</v>
      </c>
      <c r="BN50" s="277">
        <f t="shared" si="43"/>
        <v>0</v>
      </c>
      <c r="BO50" s="277">
        <f t="shared" si="43"/>
        <v>0</v>
      </c>
      <c r="BP50" s="277">
        <f t="shared" si="43"/>
        <v>0</v>
      </c>
      <c r="BQ50" s="277">
        <f t="shared" si="43"/>
        <v>0</v>
      </c>
      <c r="BR50" s="277">
        <f t="shared" si="43"/>
        <v>0</v>
      </c>
      <c r="BS50" s="277">
        <f t="shared" si="43"/>
        <v>0</v>
      </c>
      <c r="BT50" s="277">
        <f t="shared" si="43"/>
        <v>0</v>
      </c>
      <c r="BU50" s="277">
        <f t="shared" si="43"/>
        <v>0</v>
      </c>
      <c r="BV50" s="277">
        <f t="shared" si="43"/>
        <v>0</v>
      </c>
      <c r="BW50" s="277">
        <f t="shared" si="44"/>
        <v>0</v>
      </c>
      <c r="BX50" s="277">
        <f t="shared" si="45"/>
        <v>0</v>
      </c>
      <c r="BY50" s="277">
        <f t="shared" si="46"/>
        <v>0</v>
      </c>
    </row>
    <row r="51" spans="1:87" s="250" customFormat="1" ht="15" customHeight="1" x14ac:dyDescent="0.2">
      <c r="A51" s="262" t="s">
        <v>249</v>
      </c>
      <c r="B51" s="262"/>
      <c r="C51" s="263">
        <f t="shared" ref="C51:T51" si="47">SUM(C52:C57)</f>
        <v>102548147.17</v>
      </c>
      <c r="D51" s="263">
        <f t="shared" si="47"/>
        <v>0</v>
      </c>
      <c r="E51" s="263">
        <f t="shared" si="47"/>
        <v>0</v>
      </c>
      <c r="F51" s="263">
        <f t="shared" si="47"/>
        <v>0</v>
      </c>
      <c r="G51" s="263">
        <f t="shared" si="47"/>
        <v>0</v>
      </c>
      <c r="H51" s="263">
        <f t="shared" si="47"/>
        <v>0</v>
      </c>
      <c r="I51" s="263">
        <f t="shared" si="47"/>
        <v>0</v>
      </c>
      <c r="J51" s="263">
        <f t="shared" si="47"/>
        <v>0</v>
      </c>
      <c r="K51" s="263">
        <f t="shared" si="47"/>
        <v>0</v>
      </c>
      <c r="L51" s="263">
        <f t="shared" si="47"/>
        <v>0</v>
      </c>
      <c r="M51" s="263">
        <f t="shared" si="47"/>
        <v>0</v>
      </c>
      <c r="N51" s="263">
        <f t="shared" si="47"/>
        <v>0</v>
      </c>
      <c r="O51" s="263">
        <f t="shared" si="47"/>
        <v>0</v>
      </c>
      <c r="P51" s="263">
        <f t="shared" si="47"/>
        <v>0</v>
      </c>
      <c r="Q51" s="263">
        <f t="shared" si="47"/>
        <v>0</v>
      </c>
      <c r="R51" s="263">
        <f t="shared" si="47"/>
        <v>0</v>
      </c>
      <c r="S51" s="263">
        <f t="shared" si="47"/>
        <v>0</v>
      </c>
      <c r="T51" s="263">
        <f t="shared" si="47"/>
        <v>0</v>
      </c>
      <c r="W51" s="270" t="str">
        <f t="shared" si="32"/>
        <v>PyP - ESPECIE</v>
      </c>
      <c r="X51" s="270"/>
      <c r="Y51" s="271">
        <f>SUM(Y52:Y58)</f>
        <v>102548147.17</v>
      </c>
      <c r="Z51" s="271">
        <f>SUM(Z52:Z58)</f>
        <v>0</v>
      </c>
      <c r="AA51" s="271">
        <f>SUM(AA52:AA58)</f>
        <v>0</v>
      </c>
      <c r="AB51" s="271">
        <f>SUM(AB52:AB58)</f>
        <v>0</v>
      </c>
      <c r="AC51" s="271">
        <f>SUM(AC52:AC58)</f>
        <v>102548147.17</v>
      </c>
      <c r="BE51" s="230"/>
      <c r="BF51" s="153"/>
      <c r="BG51" s="153"/>
      <c r="BH51" s="153"/>
      <c r="BI51" s="153"/>
      <c r="BJ51" s="281">
        <f>SUM(BJ52:BJ58)</f>
        <v>0</v>
      </c>
      <c r="BK51" s="281">
        <f t="shared" ref="BK51:BY51" si="48">SUM(BK52:BK58)</f>
        <v>0</v>
      </c>
      <c r="BL51" s="281">
        <f t="shared" si="48"/>
        <v>0</v>
      </c>
      <c r="BM51" s="281">
        <f t="shared" si="48"/>
        <v>0</v>
      </c>
      <c r="BN51" s="281">
        <f t="shared" si="48"/>
        <v>0</v>
      </c>
      <c r="BO51" s="281">
        <f t="shared" si="48"/>
        <v>0</v>
      </c>
      <c r="BP51" s="281">
        <f t="shared" si="48"/>
        <v>0</v>
      </c>
      <c r="BQ51" s="281">
        <f t="shared" si="48"/>
        <v>0</v>
      </c>
      <c r="BR51" s="281">
        <f t="shared" si="48"/>
        <v>0</v>
      </c>
      <c r="BS51" s="281">
        <f t="shared" si="48"/>
        <v>0</v>
      </c>
      <c r="BT51" s="281">
        <f t="shared" si="48"/>
        <v>0</v>
      </c>
      <c r="BU51" s="281">
        <f t="shared" si="48"/>
        <v>0</v>
      </c>
      <c r="BV51" s="281">
        <f t="shared" si="48"/>
        <v>0</v>
      </c>
      <c r="BW51" s="281">
        <f t="shared" si="48"/>
        <v>0</v>
      </c>
      <c r="BX51" s="281">
        <f t="shared" si="48"/>
        <v>0</v>
      </c>
      <c r="BY51" s="281">
        <f t="shared" si="48"/>
        <v>0</v>
      </c>
    </row>
    <row r="52" spans="1:87" s="250" customFormat="1" ht="15" customHeight="1" x14ac:dyDescent="0.2">
      <c r="A52" s="255">
        <v>25101</v>
      </c>
      <c r="B52" s="255" t="s">
        <v>30</v>
      </c>
      <c r="C52" s="134">
        <v>85256200.450000003</v>
      </c>
      <c r="D52" s="266">
        <f t="shared" ref="D52:D58" si="49">SUM(E52:T52)</f>
        <v>0</v>
      </c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W52" s="568">
        <f t="shared" si="32"/>
        <v>25101</v>
      </c>
      <c r="X52" s="568" t="str">
        <f t="shared" ref="X52:Y57" si="50">+B52</f>
        <v>Productos químicos básicos</v>
      </c>
      <c r="Y52" s="569">
        <f t="shared" si="50"/>
        <v>85256200.450000003</v>
      </c>
      <c r="Z52" s="570">
        <f t="shared" ref="Z52:Z57" si="51">VLOOKUP(W52,$A$52:$BY$57,VLOOKUP($AC$8,$BE$2:$BG$18,2,0),0)</f>
        <v>0</v>
      </c>
      <c r="AA52" s="570">
        <f t="shared" ref="AA52:AA57" si="52">VLOOKUP(W52,$A$52:$BY$57,VLOOKUP($AC$8,$BE$2:$BG$18,3,0),0)</f>
        <v>0</v>
      </c>
      <c r="AB52" s="574">
        <v>0</v>
      </c>
      <c r="AC52" s="570">
        <f t="shared" ref="AC52:AC58" si="53">Y52-AA52-AB52</f>
        <v>85256200.450000003</v>
      </c>
      <c r="BE52" s="230"/>
      <c r="BF52" s="153"/>
      <c r="BG52" s="153"/>
      <c r="BH52" s="153"/>
      <c r="BI52" s="153"/>
      <c r="BJ52" s="276">
        <f t="shared" ref="BJ52:BJ58" si="54">E52</f>
        <v>0</v>
      </c>
      <c r="BK52" s="277">
        <f t="shared" ref="BK52:BW52" si="55">BJ52+F52</f>
        <v>0</v>
      </c>
      <c r="BL52" s="277">
        <f t="shared" si="55"/>
        <v>0</v>
      </c>
      <c r="BM52" s="277">
        <f t="shared" si="55"/>
        <v>0</v>
      </c>
      <c r="BN52" s="277">
        <f t="shared" si="55"/>
        <v>0</v>
      </c>
      <c r="BO52" s="277">
        <f t="shared" si="55"/>
        <v>0</v>
      </c>
      <c r="BP52" s="277">
        <f t="shared" si="55"/>
        <v>0</v>
      </c>
      <c r="BQ52" s="277">
        <f t="shared" si="55"/>
        <v>0</v>
      </c>
      <c r="BR52" s="277">
        <f t="shared" si="55"/>
        <v>0</v>
      </c>
      <c r="BS52" s="277">
        <f t="shared" si="55"/>
        <v>0</v>
      </c>
      <c r="BT52" s="277">
        <f t="shared" si="55"/>
        <v>0</v>
      </c>
      <c r="BU52" s="277">
        <f t="shared" si="55"/>
        <v>0</v>
      </c>
      <c r="BV52" s="277">
        <f t="shared" si="55"/>
        <v>0</v>
      </c>
      <c r="BW52" s="277">
        <f t="shared" si="55"/>
        <v>0</v>
      </c>
      <c r="BX52" s="277">
        <f t="shared" ref="BX52:BY52" si="56">BW52+S52</f>
        <v>0</v>
      </c>
      <c r="BY52" s="277">
        <f t="shared" si="56"/>
        <v>0</v>
      </c>
    </row>
    <row r="53" spans="1:87" s="250" customFormat="1" ht="18" customHeight="1" x14ac:dyDescent="0.2">
      <c r="A53" s="255">
        <v>25301</v>
      </c>
      <c r="B53" s="255" t="s">
        <v>71</v>
      </c>
      <c r="C53" s="134">
        <v>17291946.719999999</v>
      </c>
      <c r="D53" s="266">
        <f t="shared" si="49"/>
        <v>0</v>
      </c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W53" s="568">
        <f t="shared" si="32"/>
        <v>25301</v>
      </c>
      <c r="X53" s="568" t="str">
        <f t="shared" si="50"/>
        <v>Medicinas y productos farmacéuticos</v>
      </c>
      <c r="Y53" s="569">
        <f t="shared" si="50"/>
        <v>17291946.719999999</v>
      </c>
      <c r="Z53" s="570">
        <f t="shared" si="51"/>
        <v>0</v>
      </c>
      <c r="AA53" s="570">
        <f t="shared" si="52"/>
        <v>0</v>
      </c>
      <c r="AB53" s="574">
        <v>0</v>
      </c>
      <c r="AC53" s="570">
        <f t="shared" si="53"/>
        <v>17291946.719999999</v>
      </c>
      <c r="BE53" s="230"/>
      <c r="BF53" s="153"/>
      <c r="BG53" s="153"/>
      <c r="BH53" s="153"/>
      <c r="BI53" s="153"/>
      <c r="BJ53" s="276">
        <f t="shared" si="54"/>
        <v>0</v>
      </c>
      <c r="BK53" s="277">
        <f t="shared" ref="BK53:BV58" si="57">BJ53+F53</f>
        <v>0</v>
      </c>
      <c r="BL53" s="277">
        <f t="shared" si="57"/>
        <v>0</v>
      </c>
      <c r="BM53" s="277">
        <f t="shared" si="57"/>
        <v>0</v>
      </c>
      <c r="BN53" s="277">
        <f t="shared" si="57"/>
        <v>0</v>
      </c>
      <c r="BO53" s="277">
        <f t="shared" si="57"/>
        <v>0</v>
      </c>
      <c r="BP53" s="277">
        <f t="shared" si="57"/>
        <v>0</v>
      </c>
      <c r="BQ53" s="277">
        <f t="shared" si="57"/>
        <v>0</v>
      </c>
      <c r="BR53" s="277">
        <f t="shared" si="57"/>
        <v>0</v>
      </c>
      <c r="BS53" s="277">
        <f t="shared" si="57"/>
        <v>0</v>
      </c>
      <c r="BT53" s="277">
        <f t="shared" si="57"/>
        <v>0</v>
      </c>
      <c r="BU53" s="277">
        <f t="shared" si="57"/>
        <v>0</v>
      </c>
      <c r="BV53" s="277">
        <f t="shared" si="57"/>
        <v>0</v>
      </c>
      <c r="BW53" s="277">
        <f t="shared" ref="BW53:BW58" si="58">BV53+R53</f>
        <v>0</v>
      </c>
      <c r="BX53" s="277">
        <f t="shared" ref="BX53:BX58" si="59">BW53+S53</f>
        <v>0</v>
      </c>
      <c r="BY53" s="277">
        <f t="shared" ref="BY53:BY58" si="60">BX53+T53</f>
        <v>0</v>
      </c>
    </row>
    <row r="54" spans="1:87" s="250" customFormat="1" ht="18" customHeight="1" x14ac:dyDescent="0.2">
      <c r="A54" s="255">
        <v>25401</v>
      </c>
      <c r="B54" s="255" t="s">
        <v>72</v>
      </c>
      <c r="C54" s="134"/>
      <c r="D54" s="266">
        <f t="shared" si="49"/>
        <v>0</v>
      </c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W54" s="568">
        <f t="shared" si="32"/>
        <v>25401</v>
      </c>
      <c r="X54" s="568" t="str">
        <f t="shared" si="50"/>
        <v>Materiales, accesorios y suministros médicos</v>
      </c>
      <c r="Y54" s="569">
        <f t="shared" si="50"/>
        <v>0</v>
      </c>
      <c r="Z54" s="570">
        <f t="shared" si="51"/>
        <v>0</v>
      </c>
      <c r="AA54" s="570">
        <f t="shared" si="52"/>
        <v>0</v>
      </c>
      <c r="AB54" s="574">
        <v>0</v>
      </c>
      <c r="AC54" s="570">
        <f t="shared" si="53"/>
        <v>0</v>
      </c>
      <c r="BE54" s="230"/>
      <c r="BF54" s="153"/>
      <c r="BG54" s="153"/>
      <c r="BH54" s="153"/>
      <c r="BI54" s="153"/>
      <c r="BJ54" s="276">
        <f t="shared" si="54"/>
        <v>0</v>
      </c>
      <c r="BK54" s="277">
        <f t="shared" si="57"/>
        <v>0</v>
      </c>
      <c r="BL54" s="277">
        <f t="shared" si="57"/>
        <v>0</v>
      </c>
      <c r="BM54" s="277">
        <f t="shared" si="57"/>
        <v>0</v>
      </c>
      <c r="BN54" s="277">
        <f t="shared" si="57"/>
        <v>0</v>
      </c>
      <c r="BO54" s="277">
        <f t="shared" si="57"/>
        <v>0</v>
      </c>
      <c r="BP54" s="277">
        <f t="shared" si="57"/>
        <v>0</v>
      </c>
      <c r="BQ54" s="277">
        <f t="shared" si="57"/>
        <v>0</v>
      </c>
      <c r="BR54" s="277">
        <f t="shared" si="57"/>
        <v>0</v>
      </c>
      <c r="BS54" s="277">
        <f t="shared" si="57"/>
        <v>0</v>
      </c>
      <c r="BT54" s="277">
        <f t="shared" si="57"/>
        <v>0</v>
      </c>
      <c r="BU54" s="277">
        <f t="shared" si="57"/>
        <v>0</v>
      </c>
      <c r="BV54" s="277">
        <f t="shared" si="57"/>
        <v>0</v>
      </c>
      <c r="BW54" s="277">
        <f t="shared" si="58"/>
        <v>0</v>
      </c>
      <c r="BX54" s="277">
        <f t="shared" si="59"/>
        <v>0</v>
      </c>
      <c r="BY54" s="277">
        <f t="shared" si="60"/>
        <v>0</v>
      </c>
    </row>
    <row r="55" spans="1:87" s="250" customFormat="1" ht="18" customHeight="1" x14ac:dyDescent="0.2">
      <c r="A55" s="255">
        <v>25501</v>
      </c>
      <c r="B55" s="255" t="s">
        <v>51</v>
      </c>
      <c r="C55" s="134"/>
      <c r="D55" s="266">
        <f t="shared" si="49"/>
        <v>0</v>
      </c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W55" s="568">
        <f t="shared" si="32"/>
        <v>25501</v>
      </c>
      <c r="X55" s="568" t="str">
        <f t="shared" si="50"/>
        <v>Materiales, accesorios y suministros de laboratorio</v>
      </c>
      <c r="Y55" s="569">
        <f t="shared" si="50"/>
        <v>0</v>
      </c>
      <c r="Z55" s="570">
        <f t="shared" si="51"/>
        <v>0</v>
      </c>
      <c r="AA55" s="570">
        <f t="shared" si="52"/>
        <v>0</v>
      </c>
      <c r="AB55" s="574">
        <v>0</v>
      </c>
      <c r="AC55" s="570">
        <f t="shared" si="53"/>
        <v>0</v>
      </c>
      <c r="BE55" s="230"/>
      <c r="BF55" s="153"/>
      <c r="BG55" s="153"/>
      <c r="BH55" s="153"/>
      <c r="BI55" s="153"/>
      <c r="BJ55" s="276">
        <f t="shared" si="54"/>
        <v>0</v>
      </c>
      <c r="BK55" s="277">
        <f t="shared" si="57"/>
        <v>0</v>
      </c>
      <c r="BL55" s="277">
        <f t="shared" si="57"/>
        <v>0</v>
      </c>
      <c r="BM55" s="277">
        <f t="shared" si="57"/>
        <v>0</v>
      </c>
      <c r="BN55" s="277">
        <f t="shared" si="57"/>
        <v>0</v>
      </c>
      <c r="BO55" s="277">
        <f t="shared" si="57"/>
        <v>0</v>
      </c>
      <c r="BP55" s="277">
        <f t="shared" si="57"/>
        <v>0</v>
      </c>
      <c r="BQ55" s="277">
        <f t="shared" si="57"/>
        <v>0</v>
      </c>
      <c r="BR55" s="277">
        <f t="shared" si="57"/>
        <v>0</v>
      </c>
      <c r="BS55" s="277">
        <f t="shared" si="57"/>
        <v>0</v>
      </c>
      <c r="BT55" s="277">
        <f t="shared" si="57"/>
        <v>0</v>
      </c>
      <c r="BU55" s="277">
        <f t="shared" si="57"/>
        <v>0</v>
      </c>
      <c r="BV55" s="277">
        <f t="shared" si="57"/>
        <v>0</v>
      </c>
      <c r="BW55" s="277">
        <f t="shared" si="58"/>
        <v>0</v>
      </c>
      <c r="BX55" s="277">
        <f t="shared" si="59"/>
        <v>0</v>
      </c>
      <c r="BY55" s="277">
        <f t="shared" si="60"/>
        <v>0</v>
      </c>
    </row>
    <row r="56" spans="1:87" s="250" customFormat="1" ht="18" customHeight="1" x14ac:dyDescent="0.2">
      <c r="A56" s="255">
        <v>25901</v>
      </c>
      <c r="B56" s="255" t="s">
        <v>73</v>
      </c>
      <c r="C56" s="134"/>
      <c r="D56" s="266">
        <f t="shared" si="49"/>
        <v>0</v>
      </c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W56" s="568">
        <f t="shared" si="32"/>
        <v>25901</v>
      </c>
      <c r="X56" s="568" t="str">
        <f t="shared" si="50"/>
        <v>Otros productos químicos</v>
      </c>
      <c r="Y56" s="569">
        <f t="shared" si="50"/>
        <v>0</v>
      </c>
      <c r="Z56" s="570">
        <f t="shared" si="51"/>
        <v>0</v>
      </c>
      <c r="AA56" s="570">
        <f t="shared" si="52"/>
        <v>0</v>
      </c>
      <c r="AB56" s="574">
        <v>0</v>
      </c>
      <c r="AC56" s="570">
        <f t="shared" si="53"/>
        <v>0</v>
      </c>
      <c r="BE56" s="230"/>
      <c r="BF56" s="153"/>
      <c r="BG56" s="153"/>
      <c r="BH56" s="153"/>
      <c r="BI56" s="153"/>
      <c r="BJ56" s="276">
        <f t="shared" si="54"/>
        <v>0</v>
      </c>
      <c r="BK56" s="277">
        <f t="shared" si="57"/>
        <v>0</v>
      </c>
      <c r="BL56" s="277">
        <f t="shared" si="57"/>
        <v>0</v>
      </c>
      <c r="BM56" s="277">
        <f t="shared" si="57"/>
        <v>0</v>
      </c>
      <c r="BN56" s="277">
        <f t="shared" si="57"/>
        <v>0</v>
      </c>
      <c r="BO56" s="277">
        <f t="shared" si="57"/>
        <v>0</v>
      </c>
      <c r="BP56" s="277">
        <f t="shared" si="57"/>
        <v>0</v>
      </c>
      <c r="BQ56" s="277">
        <f t="shared" si="57"/>
        <v>0</v>
      </c>
      <c r="BR56" s="277">
        <f t="shared" si="57"/>
        <v>0</v>
      </c>
      <c r="BS56" s="277">
        <f t="shared" si="57"/>
        <v>0</v>
      </c>
      <c r="BT56" s="277">
        <f t="shared" si="57"/>
        <v>0</v>
      </c>
      <c r="BU56" s="277">
        <f t="shared" si="57"/>
        <v>0</v>
      </c>
      <c r="BV56" s="277">
        <f t="shared" si="57"/>
        <v>0</v>
      </c>
      <c r="BW56" s="277">
        <f t="shared" si="58"/>
        <v>0</v>
      </c>
      <c r="BX56" s="277">
        <f t="shared" si="59"/>
        <v>0</v>
      </c>
      <c r="BY56" s="277">
        <f t="shared" si="60"/>
        <v>0</v>
      </c>
    </row>
    <row r="57" spans="1:87" ht="18" customHeight="1" x14ac:dyDescent="0.2">
      <c r="A57" s="257">
        <v>33903</v>
      </c>
      <c r="B57" s="255" t="s">
        <v>164</v>
      </c>
      <c r="C57" s="134"/>
      <c r="D57" s="266">
        <f t="shared" si="49"/>
        <v>0</v>
      </c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W57" s="568">
        <f t="shared" si="32"/>
        <v>33903</v>
      </c>
      <c r="X57" s="568" t="str">
        <f t="shared" si="50"/>
        <v>Servicios integrales</v>
      </c>
      <c r="Y57" s="569">
        <f t="shared" si="50"/>
        <v>0</v>
      </c>
      <c r="Z57" s="570">
        <f t="shared" si="51"/>
        <v>0</v>
      </c>
      <c r="AA57" s="570">
        <f t="shared" si="52"/>
        <v>0</v>
      </c>
      <c r="AB57" s="574">
        <v>0</v>
      </c>
      <c r="AC57" s="570">
        <f t="shared" si="53"/>
        <v>0</v>
      </c>
      <c r="BE57" s="230"/>
      <c r="BF57" s="153"/>
      <c r="BG57" s="153"/>
      <c r="BH57" s="153"/>
      <c r="BI57" s="153"/>
      <c r="BJ57" s="276">
        <f t="shared" si="54"/>
        <v>0</v>
      </c>
      <c r="BK57" s="277">
        <f t="shared" si="57"/>
        <v>0</v>
      </c>
      <c r="BL57" s="277">
        <f t="shared" si="57"/>
        <v>0</v>
      </c>
      <c r="BM57" s="277">
        <f t="shared" si="57"/>
        <v>0</v>
      </c>
      <c r="BN57" s="277">
        <f t="shared" si="57"/>
        <v>0</v>
      </c>
      <c r="BO57" s="277">
        <f t="shared" si="57"/>
        <v>0</v>
      </c>
      <c r="BP57" s="277">
        <f t="shared" si="57"/>
        <v>0</v>
      </c>
      <c r="BQ57" s="277">
        <f t="shared" si="57"/>
        <v>0</v>
      </c>
      <c r="BR57" s="277">
        <f t="shared" si="57"/>
        <v>0</v>
      </c>
      <c r="BS57" s="277">
        <f t="shared" si="57"/>
        <v>0</v>
      </c>
      <c r="BT57" s="277">
        <f t="shared" si="57"/>
        <v>0</v>
      </c>
      <c r="BU57" s="277">
        <f t="shared" si="57"/>
        <v>0</v>
      </c>
      <c r="BV57" s="277">
        <f t="shared" si="57"/>
        <v>0</v>
      </c>
      <c r="BW57" s="277">
        <f t="shared" si="58"/>
        <v>0</v>
      </c>
      <c r="BX57" s="277">
        <f t="shared" si="59"/>
        <v>0</v>
      </c>
      <c r="BY57" s="277">
        <f t="shared" si="60"/>
        <v>0</v>
      </c>
      <c r="BZ57" s="250"/>
      <c r="CA57" s="250"/>
      <c r="CB57" s="250"/>
      <c r="CC57" s="250"/>
      <c r="CD57" s="250"/>
      <c r="CE57" s="250"/>
      <c r="CF57" s="250"/>
      <c r="CG57" s="250"/>
      <c r="CH57" s="250"/>
      <c r="CI57" s="250"/>
    </row>
    <row r="58" spans="1:87" ht="15" customHeight="1" x14ac:dyDescent="0.2">
      <c r="A58" s="258">
        <v>34701</v>
      </c>
      <c r="B58" s="258" t="s">
        <v>62</v>
      </c>
      <c r="C58" s="134"/>
      <c r="D58" s="259">
        <f t="shared" si="49"/>
        <v>0</v>
      </c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W58" s="568">
        <f t="shared" si="32"/>
        <v>34701</v>
      </c>
      <c r="X58" s="568" t="str">
        <f>+B58</f>
        <v>Fletes y maniobras</v>
      </c>
      <c r="Y58" s="569">
        <f t="shared" ref="Y58" si="61">+C58</f>
        <v>0</v>
      </c>
      <c r="Z58" s="570">
        <f>VLOOKUP(W58,$A$17:$BY$23,VLOOKUP($AC$8,$BE$2:$BG$18,2,0),0)</f>
        <v>0</v>
      </c>
      <c r="AA58" s="570">
        <f>VLOOKUP(W58,$A$17:$BY$23,VLOOKUP($AC$8,$BE$2:$BG$18,3,0),0)</f>
        <v>0</v>
      </c>
      <c r="AB58" s="570">
        <v>0</v>
      </c>
      <c r="AC58" s="570">
        <f t="shared" si="53"/>
        <v>0</v>
      </c>
      <c r="BE58" s="230"/>
      <c r="BF58" s="153"/>
      <c r="BG58" s="153"/>
      <c r="BH58" s="153"/>
      <c r="BI58" s="153"/>
      <c r="BJ58" s="276">
        <f t="shared" si="54"/>
        <v>0</v>
      </c>
      <c r="BK58" s="277">
        <f t="shared" si="57"/>
        <v>0</v>
      </c>
      <c r="BL58" s="277">
        <f t="shared" si="57"/>
        <v>0</v>
      </c>
      <c r="BM58" s="277">
        <f t="shared" si="57"/>
        <v>0</v>
      </c>
      <c r="BN58" s="277">
        <f t="shared" si="57"/>
        <v>0</v>
      </c>
      <c r="BO58" s="277">
        <f t="shared" si="57"/>
        <v>0</v>
      </c>
      <c r="BP58" s="277">
        <f t="shared" si="57"/>
        <v>0</v>
      </c>
      <c r="BQ58" s="277">
        <f t="shared" si="57"/>
        <v>0</v>
      </c>
      <c r="BR58" s="277">
        <f t="shared" si="57"/>
        <v>0</v>
      </c>
      <c r="BS58" s="277">
        <f t="shared" si="57"/>
        <v>0</v>
      </c>
      <c r="BT58" s="277">
        <f t="shared" si="57"/>
        <v>0</v>
      </c>
      <c r="BU58" s="277">
        <f t="shared" si="57"/>
        <v>0</v>
      </c>
      <c r="BV58" s="277">
        <f t="shared" si="57"/>
        <v>0</v>
      </c>
      <c r="BW58" s="277">
        <f t="shared" si="58"/>
        <v>0</v>
      </c>
      <c r="BX58" s="277">
        <f t="shared" si="59"/>
        <v>0</v>
      </c>
      <c r="BY58" s="277">
        <f t="shared" si="60"/>
        <v>0</v>
      </c>
    </row>
    <row r="59" spans="1:87" ht="13.5" customHeight="1" x14ac:dyDescent="0.2">
      <c r="A59" s="264" t="s">
        <v>227</v>
      </c>
      <c r="B59" s="265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W59" s="575" t="str">
        <f t="shared" si="32"/>
        <v>PyP = Acciones de promoción, prevención y detección oportuna de enfermedades.</v>
      </c>
      <c r="X59" s="495"/>
      <c r="Y59" s="495"/>
      <c r="Z59" s="495"/>
      <c r="AA59" s="495"/>
      <c r="AB59" s="495"/>
      <c r="AC59" s="495"/>
      <c r="BE59" s="230"/>
      <c r="BF59" s="153"/>
      <c r="BG59" s="153"/>
      <c r="BH59" s="153"/>
      <c r="BI59" s="153"/>
      <c r="BJ59" s="272"/>
      <c r="BK59" s="272"/>
      <c r="BL59" s="272"/>
      <c r="BM59" s="272"/>
      <c r="BN59" s="272"/>
      <c r="BO59" s="272"/>
      <c r="BP59" s="272"/>
      <c r="BQ59" s="272"/>
      <c r="BR59" s="272"/>
      <c r="BS59" s="272"/>
      <c r="BT59" s="272"/>
      <c r="BU59" s="272"/>
      <c r="BV59" s="272"/>
      <c r="BW59" s="272"/>
      <c r="BX59" s="272"/>
      <c r="BY59" s="272"/>
    </row>
    <row r="60" spans="1:87" ht="14.25" customHeight="1" x14ac:dyDescent="0.2">
      <c r="A60" s="254"/>
      <c r="W60" s="576"/>
      <c r="X60" s="273" t="str">
        <f>IF(Y43&gt;Y24,"ERROR NUMERARIO: TRANSVERSALES &gt; MONTO PROGRAMADO","")</f>
        <v/>
      </c>
      <c r="Y60" s="495"/>
      <c r="Z60" s="274"/>
      <c r="AA60" s="273" t="str">
        <f>IF(AA43&gt;AA24,"ERROR NUMERARIO: TRANSVERSALES &gt; MONTO EJERCIDO","")</f>
        <v/>
      </c>
      <c r="AB60" s="495"/>
      <c r="AC60" s="495"/>
      <c r="BE60" s="101"/>
      <c r="BF60" s="97"/>
      <c r="BG60" s="97"/>
      <c r="BH60" s="97"/>
      <c r="BI60" s="97"/>
    </row>
    <row r="61" spans="1:87" x14ac:dyDescent="0.2">
      <c r="W61" s="495"/>
      <c r="X61" s="273"/>
      <c r="Y61" s="495"/>
      <c r="Z61" s="577"/>
      <c r="AA61" s="273"/>
      <c r="AB61" s="495"/>
      <c r="AC61" s="495"/>
      <c r="BE61" s="101"/>
      <c r="BF61" s="97"/>
      <c r="BG61" s="97"/>
      <c r="BH61" s="97"/>
      <c r="BI61" s="97"/>
    </row>
    <row r="62" spans="1:87" x14ac:dyDescent="0.2">
      <c r="W62" s="495"/>
      <c r="X62" s="273" t="str">
        <f>IF(Y51&gt;Y33,"ERROR ESPECIE: TRANSVERSALES &gt; MONTO PROGRAMADO","")</f>
        <v/>
      </c>
      <c r="Y62" s="495"/>
      <c r="Z62" s="495"/>
      <c r="AA62" s="273" t="str">
        <f>IF(AA51&gt;AA33,"ERROR ESPECIE: TRANSVERSALES &gt; MONTO EJERCIDO","")</f>
        <v/>
      </c>
      <c r="AB62" s="495"/>
      <c r="AC62" s="495"/>
      <c r="BE62" s="101"/>
      <c r="BF62" s="97"/>
      <c r="BG62" s="97"/>
      <c r="BH62" s="97"/>
      <c r="BI62" s="97"/>
    </row>
    <row r="63" spans="1:87" x14ac:dyDescent="0.2">
      <c r="W63" s="495"/>
      <c r="X63" s="495"/>
      <c r="Y63" s="495"/>
      <c r="Z63" s="578"/>
      <c r="AA63" s="495"/>
      <c r="AB63" s="495"/>
      <c r="AC63" s="495"/>
      <c r="BE63" s="101"/>
      <c r="BF63" s="97"/>
      <c r="BG63" s="97"/>
      <c r="BH63" s="97"/>
      <c r="BI63" s="97"/>
    </row>
    <row r="64" spans="1:87" ht="13.5" thickBot="1" x14ac:dyDescent="0.25">
      <c r="W64" s="538"/>
      <c r="X64" s="538"/>
      <c r="Y64" s="495"/>
      <c r="Z64" s="495"/>
      <c r="AA64" s="216"/>
      <c r="AB64" s="538"/>
      <c r="AC64" s="538"/>
      <c r="BE64" s="101"/>
      <c r="BF64" s="97"/>
      <c r="BG64" s="97"/>
    </row>
    <row r="65" spans="23:54" x14ac:dyDescent="0.2">
      <c r="W65" s="809" t="str">
        <f>+Detalle!K5</f>
        <v>José Antonio Martínez García</v>
      </c>
      <c r="X65" s="809"/>
      <c r="Y65" s="495"/>
      <c r="Z65" s="495"/>
      <c r="AA65" s="216"/>
      <c r="AB65" s="809" t="str">
        <f>+Detalle!K7</f>
        <v>Óscar Mario Fuentes Rojas</v>
      </c>
      <c r="AC65" s="809"/>
      <c r="AD65" s="496"/>
      <c r="AE65" s="496"/>
      <c r="AF65" s="496"/>
      <c r="AG65" s="496"/>
      <c r="AH65" s="496"/>
      <c r="AI65" s="496"/>
      <c r="AJ65" s="496"/>
      <c r="AK65" s="496"/>
      <c r="AL65" s="496"/>
      <c r="AM65" s="496"/>
      <c r="AN65" s="496"/>
      <c r="AO65" s="496"/>
      <c r="AP65" s="496"/>
      <c r="AQ65" s="496"/>
      <c r="AR65" s="496"/>
      <c r="AS65" s="496"/>
      <c r="AT65" s="496"/>
      <c r="AU65" s="496"/>
      <c r="AV65" s="496"/>
      <c r="AW65" s="496"/>
      <c r="AX65" s="496"/>
      <c r="AY65" s="496"/>
      <c r="AZ65" s="496"/>
      <c r="BA65" s="496"/>
      <c r="BB65" s="496"/>
    </row>
    <row r="66" spans="23:54" x14ac:dyDescent="0.2">
      <c r="W66" s="809"/>
      <c r="X66" s="809"/>
      <c r="Y66" s="495"/>
      <c r="Z66" s="495"/>
      <c r="AA66" s="216"/>
      <c r="AB66" s="809"/>
      <c r="AC66" s="809"/>
      <c r="AD66" s="496"/>
      <c r="AE66" s="496"/>
      <c r="AF66" s="496"/>
      <c r="AG66" s="496"/>
      <c r="AH66" s="496"/>
      <c r="AI66" s="496"/>
      <c r="AJ66" s="496"/>
      <c r="AK66" s="496"/>
      <c r="AL66" s="496"/>
      <c r="AM66" s="496"/>
      <c r="AN66" s="496"/>
      <c r="AO66" s="496"/>
      <c r="AP66" s="496"/>
      <c r="AQ66" s="496"/>
      <c r="AR66" s="496"/>
      <c r="AS66" s="496"/>
      <c r="AT66" s="496"/>
      <c r="AU66" s="496"/>
      <c r="AV66" s="496"/>
      <c r="AW66" s="496"/>
      <c r="AX66" s="496"/>
      <c r="AY66" s="496"/>
      <c r="AZ66" s="496"/>
      <c r="BA66" s="496"/>
      <c r="BB66" s="496"/>
    </row>
    <row r="67" spans="23:54" ht="30" customHeight="1" x14ac:dyDescent="0.2">
      <c r="W67" s="810" t="str">
        <f>+Detalle!K6</f>
        <v>Secretario de Salud y Director General de los Servicios de Salud del Estado de Puebla</v>
      </c>
      <c r="X67" s="810"/>
      <c r="Y67" s="495"/>
      <c r="Z67" s="495"/>
      <c r="AA67" s="529"/>
      <c r="AB67" s="810" t="str">
        <f>+Detalle!K8</f>
        <v>Titular de la Unidad de Administración y Finanzas de la Secretaría de Salud y Coordinador de Planeación y Evaluación de los Servicios de Salud del Estado de Puebla</v>
      </c>
      <c r="AC67" s="810"/>
      <c r="AD67" s="496"/>
      <c r="AE67" s="496"/>
      <c r="AF67" s="496"/>
      <c r="AG67" s="496"/>
      <c r="AH67" s="496"/>
      <c r="AI67" s="496"/>
      <c r="AJ67" s="496"/>
      <c r="AK67" s="496"/>
      <c r="AL67" s="496"/>
      <c r="AM67" s="496"/>
      <c r="AN67" s="496"/>
      <c r="AO67" s="496"/>
      <c r="AP67" s="496"/>
      <c r="AQ67" s="496"/>
      <c r="AR67" s="496"/>
      <c r="AS67" s="496"/>
      <c r="AT67" s="496"/>
      <c r="AU67" s="496"/>
      <c r="AV67" s="496"/>
      <c r="AW67" s="496"/>
      <c r="AX67" s="496"/>
      <c r="AY67" s="496"/>
      <c r="AZ67" s="496"/>
      <c r="BA67" s="496"/>
      <c r="BB67" s="496"/>
    </row>
    <row r="68" spans="23:54" ht="53.25" customHeight="1" x14ac:dyDescent="0.2">
      <c r="W68" s="810"/>
      <c r="X68" s="810"/>
      <c r="Y68" s="495"/>
      <c r="Z68" s="495"/>
      <c r="AA68" s="529"/>
      <c r="AB68" s="810"/>
      <c r="AC68" s="810"/>
      <c r="AD68" s="496"/>
      <c r="AE68" s="496"/>
      <c r="AF68" s="496"/>
      <c r="AG68" s="496"/>
      <c r="AH68" s="496"/>
      <c r="AI68" s="496"/>
      <c r="AJ68" s="496"/>
      <c r="AK68" s="496"/>
      <c r="AL68" s="496"/>
      <c r="AM68" s="496"/>
      <c r="AN68" s="496"/>
      <c r="AO68" s="496"/>
      <c r="AP68" s="496"/>
      <c r="AQ68" s="496"/>
      <c r="AR68" s="496"/>
      <c r="AS68" s="496"/>
      <c r="AT68" s="496"/>
      <c r="AU68" s="496"/>
      <c r="AV68" s="496"/>
      <c r="AW68" s="496"/>
      <c r="AX68" s="496"/>
      <c r="AY68" s="496"/>
      <c r="AZ68" s="496"/>
      <c r="BA68" s="496"/>
      <c r="BB68" s="496"/>
    </row>
  </sheetData>
  <sheetProtection algorithmName="SHA-512" hashValue="cFpXeATEhHoeGev/rT2zMnJhbj1kmu3NV8qruQZB1Iz8luBRld8Wxnc+S/Hk3mDfQI3OQufml2SzksmU3AZd3A==" saltValue="HiRgcZvH6DROMa7SyAYb4g==" spinCount="100000" sheet="1" formatCells="0" formatColumns="0" formatRows="0"/>
  <customSheetViews>
    <customSheetView guid="{F1D24DD1-585A-4954-8468-251718BBBD97}" scale="70" showGridLines="0" fitToPage="1" topLeftCell="P1">
      <selection activeCell="S30" sqref="S30"/>
      <pageMargins left="0.39370078740157483" right="0.39370078740157483" top="0.59055118110236227" bottom="0.59055118110236227" header="0.11811023622047245" footer="0.11811023622047245"/>
      <printOptions horizontalCentered="1" verticalCentered="1"/>
      <pageSetup scale="77" fitToHeight="2" orientation="landscape" r:id="rId1"/>
      <headerFooter alignWithMargins="0">
        <oddFooter>&amp;L&amp;10&amp;A&amp;R&amp;10&amp;P de &amp;N</oddFooter>
      </headerFooter>
    </customSheetView>
  </customSheetViews>
  <mergeCells count="70">
    <mergeCell ref="W1:AC1"/>
    <mergeCell ref="W2:AC2"/>
    <mergeCell ref="T13:T15"/>
    <mergeCell ref="Y14:Y15"/>
    <mergeCell ref="Z14:AA14"/>
    <mergeCell ref="AB14:AB15"/>
    <mergeCell ref="AC14:AC15"/>
    <mergeCell ref="W13:X15"/>
    <mergeCell ref="W3:AA4"/>
    <mergeCell ref="W6:X6"/>
    <mergeCell ref="Y6:Z6"/>
    <mergeCell ref="W9:AA9"/>
    <mergeCell ref="A13:B15"/>
    <mergeCell ref="A33:B33"/>
    <mergeCell ref="W33:X33"/>
    <mergeCell ref="A24:B24"/>
    <mergeCell ref="W24:X24"/>
    <mergeCell ref="W25:AC25"/>
    <mergeCell ref="W16:AC16"/>
    <mergeCell ref="Y13:AC13"/>
    <mergeCell ref="O13:O15"/>
    <mergeCell ref="P13:P15"/>
    <mergeCell ref="Q13:Q15"/>
    <mergeCell ref="A16:T16"/>
    <mergeCell ref="A25:T25"/>
    <mergeCell ref="A34:B34"/>
    <mergeCell ref="W39:AC39"/>
    <mergeCell ref="W65:X66"/>
    <mergeCell ref="AB65:AC66"/>
    <mergeCell ref="W67:X68"/>
    <mergeCell ref="AB67:AC68"/>
    <mergeCell ref="W34:X34"/>
    <mergeCell ref="W40:X42"/>
    <mergeCell ref="Y40:AC40"/>
    <mergeCell ref="Y41:Y42"/>
    <mergeCell ref="Z41:AA41"/>
    <mergeCell ref="AB41:AB42"/>
    <mergeCell ref="AC41:AC42"/>
    <mergeCell ref="BW13:BW15"/>
    <mergeCell ref="BY13:BY15"/>
    <mergeCell ref="C13:C15"/>
    <mergeCell ref="D13:D15"/>
    <mergeCell ref="E13:E15"/>
    <mergeCell ref="F13:F15"/>
    <mergeCell ref="G13:G15"/>
    <mergeCell ref="H13:H15"/>
    <mergeCell ref="I13:I15"/>
    <mergeCell ref="J13:J15"/>
    <mergeCell ref="K13:K15"/>
    <mergeCell ref="L13:L15"/>
    <mergeCell ref="M13:M15"/>
    <mergeCell ref="S13:S15"/>
    <mergeCell ref="N13:N15"/>
    <mergeCell ref="R13:R15"/>
    <mergeCell ref="BJ13:BJ15"/>
    <mergeCell ref="BK13:BK15"/>
    <mergeCell ref="BX13:BX15"/>
    <mergeCell ref="BJ25:BY25"/>
    <mergeCell ref="BJ16:BY16"/>
    <mergeCell ref="BL13:BL15"/>
    <mergeCell ref="BM13:BM15"/>
    <mergeCell ref="BN13:BN15"/>
    <mergeCell ref="BO13:BO15"/>
    <mergeCell ref="BP13:BP15"/>
    <mergeCell ref="BQ13:BQ15"/>
    <mergeCell ref="BR13:BR15"/>
    <mergeCell ref="BS13:BS15"/>
    <mergeCell ref="BT13:BT15"/>
    <mergeCell ref="BU13:BU15"/>
    <mergeCell ref="BV13:BV15"/>
  </mergeCells>
  <conditionalFormatting sqref="AC17:AC23">
    <cfRule type="cellIs" dxfId="31" priority="29" operator="lessThan">
      <formula>0</formula>
    </cfRule>
  </conditionalFormatting>
  <conditionalFormatting sqref="AC26:AC32">
    <cfRule type="cellIs" dxfId="30" priority="15" operator="lessThan">
      <formula>0</formula>
    </cfRule>
  </conditionalFormatting>
  <conditionalFormatting sqref="AC44:AC49">
    <cfRule type="cellIs" dxfId="29" priority="14" operator="lessThan">
      <formula>0</formula>
    </cfRule>
  </conditionalFormatting>
  <conditionalFormatting sqref="AC52:AC57">
    <cfRule type="cellIs" dxfId="28" priority="12" operator="lessThan">
      <formula>0</formula>
    </cfRule>
  </conditionalFormatting>
  <conditionalFormatting sqref="C43:T43">
    <cfRule type="cellIs" dxfId="27" priority="11" operator="greaterThan">
      <formula>C24</formula>
    </cfRule>
  </conditionalFormatting>
  <conditionalFormatting sqref="C51:T51">
    <cfRule type="cellIs" dxfId="26" priority="5" operator="greaterThan">
      <formula>C33</formula>
    </cfRule>
  </conditionalFormatting>
  <conditionalFormatting sqref="AC50">
    <cfRule type="cellIs" dxfId="25" priority="3" operator="lessThan">
      <formula>0</formula>
    </cfRule>
  </conditionalFormatting>
  <conditionalFormatting sqref="AC58">
    <cfRule type="cellIs" dxfId="24" priority="2" operator="lessThan">
      <formula>0</formula>
    </cfRule>
  </conditionalFormatting>
  <printOptions horizontalCentered="1" verticalCentered="1"/>
  <pageMargins left="0.39370078740157483" right="0.39370078740157483" top="0.59055118110236227" bottom="0.59055118110236227" header="0.11811023622047245" footer="0.11811023622047245"/>
  <pageSetup scale="78" fitToHeight="2" orientation="landscape" r:id="rId2"/>
  <headerFooter alignWithMargins="0">
    <oddFooter>&amp;L&amp;10&amp;A&amp;R&amp;10&amp;P de &amp;N</oddFooter>
  </headerFooter>
  <rowBreaks count="1" manualBreakCount="1">
    <brk id="36" min="22" max="28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D4C19C"/>
    <pageSetUpPr fitToPage="1"/>
  </sheetPr>
  <dimension ref="A1:BP59"/>
  <sheetViews>
    <sheetView showGridLines="0" topLeftCell="T1" zoomScale="80" zoomScaleNormal="80" workbookViewId="0">
      <pane ySplit="12" topLeftCell="A37" activePane="bottomLeft" state="frozen"/>
      <selection activeCell="A10" sqref="A10"/>
      <selection pane="bottomLeft" activeCell="W1" sqref="W1:AC57"/>
    </sheetView>
  </sheetViews>
  <sheetFormatPr baseColWidth="10" defaultColWidth="11.42578125" defaultRowHeight="12.75" x14ac:dyDescent="0.2"/>
  <cols>
    <col min="1" max="1" width="6" style="11" bestFit="1" customWidth="1"/>
    <col min="2" max="2" width="59.28515625" style="2" customWidth="1"/>
    <col min="3" max="3" width="23" style="2" customWidth="1"/>
    <col min="4" max="4" width="20" style="2" bestFit="1" customWidth="1"/>
    <col min="5" max="5" width="15.7109375" style="2" customWidth="1"/>
    <col min="6" max="6" width="16.28515625" style="2" bestFit="1" customWidth="1"/>
    <col min="7" max="7" width="15.7109375" style="2" customWidth="1"/>
    <col min="8" max="8" width="18.42578125" style="2" bestFit="1" customWidth="1"/>
    <col min="9" max="9" width="18.140625" style="2" bestFit="1" customWidth="1"/>
    <col min="10" max="12" width="15.7109375" style="2" customWidth="1"/>
    <col min="13" max="13" width="21.5703125" style="2" bestFit="1" customWidth="1"/>
    <col min="14" max="14" width="17" style="2" bestFit="1" customWidth="1"/>
    <col min="15" max="15" width="20.85546875" style="2" bestFit="1" customWidth="1"/>
    <col min="16" max="16" width="20.140625" style="2" bestFit="1" customWidth="1"/>
    <col min="17" max="17" width="15.7109375" style="2" customWidth="1"/>
    <col min="18" max="18" width="16.28515625" style="2" bestFit="1" customWidth="1"/>
    <col min="19" max="19" width="16.28515625" style="2" customWidth="1"/>
    <col min="20" max="20" width="15.7109375" style="2" customWidth="1"/>
    <col min="21" max="21" width="11.42578125" style="2"/>
    <col min="22" max="22" width="11.28515625" style="2" customWidth="1"/>
    <col min="23" max="23" width="10.28515625" style="2" customWidth="1"/>
    <col min="24" max="24" width="55.140625" style="2" customWidth="1"/>
    <col min="25" max="25" width="20.28515625" style="2" bestFit="1" customWidth="1"/>
    <col min="26" max="26" width="18" style="2" bestFit="1" customWidth="1"/>
    <col min="27" max="27" width="17.85546875" style="2" bestFit="1" customWidth="1"/>
    <col min="28" max="28" width="15.7109375" style="2" customWidth="1"/>
    <col min="29" max="29" width="21.140625" style="2" customWidth="1"/>
    <col min="30" max="52" width="9.140625" style="2" customWidth="1"/>
    <col min="53" max="68" width="15.7109375" style="2" customWidth="1"/>
    <col min="69" max="217" width="9.140625" style="2" customWidth="1"/>
    <col min="218" max="16384" width="11.42578125" style="2"/>
  </cols>
  <sheetData>
    <row r="1" spans="1:68" ht="18.75" x14ac:dyDescent="0.2">
      <c r="W1" s="663"/>
      <c r="X1" s="663"/>
      <c r="Y1" s="663"/>
      <c r="Z1" s="663"/>
      <c r="AA1" s="663"/>
      <c r="AB1" s="663"/>
      <c r="AC1" s="663"/>
      <c r="AW1" s="275" t="s">
        <v>76</v>
      </c>
      <c r="AX1" s="275" t="s">
        <v>79</v>
      </c>
      <c r="AY1" s="275" t="s">
        <v>80</v>
      </c>
    </row>
    <row r="2" spans="1:68" ht="15.75" x14ac:dyDescent="0.2">
      <c r="A2" s="32" t="s">
        <v>146</v>
      </c>
      <c r="W2" s="766" t="s">
        <v>198</v>
      </c>
      <c r="X2" s="766"/>
      <c r="Y2" s="766"/>
      <c r="Z2" s="766"/>
      <c r="AA2" s="766"/>
      <c r="AB2" s="766"/>
      <c r="AC2" s="766"/>
      <c r="AW2" s="230">
        <v>44927</v>
      </c>
      <c r="AX2" s="153">
        <v>5</v>
      </c>
      <c r="AY2" s="153">
        <v>53</v>
      </c>
    </row>
    <row r="3" spans="1:68" ht="15" x14ac:dyDescent="0.2">
      <c r="W3" s="836" t="s">
        <v>336</v>
      </c>
      <c r="X3" s="836"/>
      <c r="Y3" s="836"/>
      <c r="Z3" s="836"/>
      <c r="AA3" s="836"/>
      <c r="AB3" s="204"/>
      <c r="AC3" s="196"/>
      <c r="AW3" s="230">
        <v>44958</v>
      </c>
      <c r="AX3" s="153">
        <v>6</v>
      </c>
      <c r="AY3" s="153">
        <v>54</v>
      </c>
    </row>
    <row r="4" spans="1:68" ht="12.75" customHeight="1" x14ac:dyDescent="0.2">
      <c r="A4" s="6"/>
      <c r="W4" s="836"/>
      <c r="X4" s="836"/>
      <c r="Y4" s="836"/>
      <c r="Z4" s="836"/>
      <c r="AA4" s="836"/>
      <c r="AB4" s="155"/>
      <c r="AC4" s="196"/>
      <c r="AW4" s="230">
        <v>44986</v>
      </c>
      <c r="AX4" s="153">
        <v>7</v>
      </c>
      <c r="AY4" s="153">
        <v>55</v>
      </c>
    </row>
    <row r="5" spans="1:68" ht="15" customHeight="1" x14ac:dyDescent="0.2">
      <c r="W5" s="196"/>
      <c r="X5" s="158" t="s">
        <v>7</v>
      </c>
      <c r="Y5" s="768" t="str">
        <f>+'RESUMEN AF'!D6</f>
        <v>Puebla</v>
      </c>
      <c r="Z5" s="768"/>
      <c r="AA5" s="768"/>
      <c r="AB5" s="158" t="s">
        <v>200</v>
      </c>
      <c r="AC5" s="531">
        <f>+'RESUMEN AF'!I6</f>
        <v>2023</v>
      </c>
      <c r="AW5" s="230">
        <v>45017</v>
      </c>
      <c r="AX5" s="153">
        <v>8</v>
      </c>
      <c r="AY5" s="153">
        <v>56</v>
      </c>
    </row>
    <row r="6" spans="1:68" ht="12.75" customHeight="1" x14ac:dyDescent="0.2">
      <c r="A6" s="6"/>
      <c r="W6" s="503"/>
      <c r="X6" s="536"/>
      <c r="Y6" s="536"/>
      <c r="Z6" s="536"/>
      <c r="AA6" s="536"/>
      <c r="AB6" s="207"/>
      <c r="AC6" s="157"/>
      <c r="AW6" s="230">
        <v>45047</v>
      </c>
      <c r="AX6" s="153">
        <v>9</v>
      </c>
      <c r="AY6" s="153">
        <v>57</v>
      </c>
    </row>
    <row r="7" spans="1:68" s="153" customFormat="1" ht="15" x14ac:dyDescent="0.2">
      <c r="A7" s="866" t="s">
        <v>240</v>
      </c>
      <c r="B7" s="866"/>
      <c r="C7" s="866"/>
      <c r="W7" s="155" t="s">
        <v>240</v>
      </c>
      <c r="X7" s="505"/>
      <c r="Y7" s="196"/>
      <c r="Z7" s="196"/>
      <c r="AA7" s="196"/>
      <c r="AB7" s="158" t="s">
        <v>11</v>
      </c>
      <c r="AC7" s="206">
        <f>+'RESUMEN AF'!M6</f>
        <v>45078</v>
      </c>
      <c r="AW7" s="230">
        <v>45078</v>
      </c>
      <c r="AX7" s="153">
        <v>10</v>
      </c>
      <c r="AY7" s="153">
        <v>58</v>
      </c>
    </row>
    <row r="8" spans="1:68" s="153" customFormat="1" ht="6.75" customHeight="1" x14ac:dyDescent="0.2">
      <c r="A8" s="155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W8" s="155"/>
      <c r="X8" s="505"/>
      <c r="Y8" s="196"/>
      <c r="Z8" s="196"/>
      <c r="AA8" s="196"/>
      <c r="AB8" s="196"/>
      <c r="AC8" s="196"/>
      <c r="AW8" s="230">
        <v>45108</v>
      </c>
      <c r="AX8" s="153">
        <v>11</v>
      </c>
      <c r="AY8" s="153">
        <v>59</v>
      </c>
    </row>
    <row r="9" spans="1:68" s="153" customFormat="1" ht="15" x14ac:dyDescent="0.2">
      <c r="A9" s="256"/>
      <c r="B9" s="196" t="s">
        <v>245</v>
      </c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W9" s="155"/>
      <c r="X9" s="505"/>
      <c r="Y9" s="579" t="s">
        <v>82</v>
      </c>
      <c r="Z9" s="579" t="s">
        <v>4</v>
      </c>
      <c r="AA9" s="580">
        <f>Y49/'RESUMEN AF'!$F$27</f>
        <v>0.20244958660479309</v>
      </c>
      <c r="AB9" s="579" t="s">
        <v>18</v>
      </c>
      <c r="AC9" s="580">
        <f>AA49/'RESUMEN AF'!$F$27</f>
        <v>7.6887266303805837E-2</v>
      </c>
      <c r="AW9" s="230">
        <v>45139</v>
      </c>
      <c r="AX9" s="153">
        <v>12</v>
      </c>
      <c r="AY9" s="153">
        <v>60</v>
      </c>
    </row>
    <row r="10" spans="1:68" s="153" customFormat="1" ht="7.5" customHeight="1" x14ac:dyDescent="0.2">
      <c r="A10" s="161"/>
      <c r="E10" s="283">
        <v>2</v>
      </c>
      <c r="F10" s="283">
        <v>4</v>
      </c>
      <c r="G10" s="283">
        <v>6</v>
      </c>
      <c r="H10" s="283">
        <v>8</v>
      </c>
      <c r="I10" s="283">
        <v>10</v>
      </c>
      <c r="J10" s="283">
        <v>12</v>
      </c>
      <c r="K10" s="283">
        <v>14</v>
      </c>
      <c r="L10" s="283">
        <v>16</v>
      </c>
      <c r="M10" s="283">
        <v>18</v>
      </c>
      <c r="N10" s="283">
        <v>20</v>
      </c>
      <c r="O10" s="283">
        <v>22</v>
      </c>
      <c r="P10" s="283">
        <v>24</v>
      </c>
      <c r="Q10" s="283">
        <v>26</v>
      </c>
      <c r="R10" s="283">
        <v>28</v>
      </c>
      <c r="S10" s="283"/>
      <c r="T10" s="283">
        <v>30</v>
      </c>
      <c r="W10" s="503"/>
      <c r="X10" s="505"/>
      <c r="Y10" s="506"/>
      <c r="Z10" s="506"/>
      <c r="AA10" s="581"/>
      <c r="AB10" s="506"/>
      <c r="AC10" s="581"/>
      <c r="AW10" s="230">
        <v>45170</v>
      </c>
      <c r="AX10" s="153">
        <v>13</v>
      </c>
      <c r="AY10" s="153">
        <v>61</v>
      </c>
    </row>
    <row r="11" spans="1:68" s="153" customFormat="1" ht="15" customHeight="1" x14ac:dyDescent="0.2">
      <c r="A11" s="867" t="s">
        <v>237</v>
      </c>
      <c r="B11" s="868"/>
      <c r="C11" s="860" t="s">
        <v>5</v>
      </c>
      <c r="D11" s="860"/>
      <c r="E11" s="860"/>
      <c r="F11" s="860"/>
      <c r="G11" s="860"/>
      <c r="H11" s="860"/>
      <c r="I11" s="860"/>
      <c r="J11" s="860"/>
      <c r="K11" s="860"/>
      <c r="L11" s="860"/>
      <c r="M11" s="860"/>
      <c r="N11" s="860"/>
      <c r="O11" s="860"/>
      <c r="P11" s="860"/>
      <c r="Q11" s="860"/>
      <c r="R11" s="860"/>
      <c r="S11" s="860"/>
      <c r="T11" s="860"/>
      <c r="W11" s="843" t="str">
        <f>+A11</f>
        <v>Partidas Según PRORESPPO
 (no incluidas en remuneraciones o medicamentos)</v>
      </c>
      <c r="X11" s="843"/>
      <c r="Y11" s="849" t="s">
        <v>5</v>
      </c>
      <c r="Z11" s="849"/>
      <c r="AA11" s="849"/>
      <c r="AB11" s="849"/>
      <c r="AC11" s="849"/>
      <c r="AW11" s="230">
        <v>45200</v>
      </c>
      <c r="AX11" s="153">
        <v>14</v>
      </c>
      <c r="AY11" s="153">
        <v>62</v>
      </c>
      <c r="BA11" s="838">
        <v>44927</v>
      </c>
      <c r="BB11" s="838">
        <v>44958</v>
      </c>
      <c r="BC11" s="838">
        <v>44986</v>
      </c>
      <c r="BD11" s="838">
        <v>45017</v>
      </c>
      <c r="BE11" s="838">
        <v>45047</v>
      </c>
      <c r="BF11" s="838">
        <v>45078</v>
      </c>
      <c r="BG11" s="838">
        <v>45108</v>
      </c>
      <c r="BH11" s="838">
        <v>45139</v>
      </c>
      <c r="BI11" s="838">
        <v>45170</v>
      </c>
      <c r="BJ11" s="838">
        <v>45200</v>
      </c>
      <c r="BK11" s="838">
        <v>45231</v>
      </c>
      <c r="BL11" s="838">
        <v>45261</v>
      </c>
      <c r="BM11" s="838">
        <v>45292</v>
      </c>
      <c r="BN11" s="838">
        <v>45323</v>
      </c>
      <c r="BO11" s="838">
        <v>45352</v>
      </c>
      <c r="BP11" s="838">
        <v>45383</v>
      </c>
    </row>
    <row r="12" spans="1:68" s="153" customFormat="1" ht="30" customHeight="1" x14ac:dyDescent="0.2">
      <c r="A12" s="868"/>
      <c r="B12" s="868"/>
      <c r="C12" s="465" t="s">
        <v>4</v>
      </c>
      <c r="D12" s="466" t="s">
        <v>2</v>
      </c>
      <c r="E12" s="467">
        <v>44927</v>
      </c>
      <c r="F12" s="467">
        <v>44958</v>
      </c>
      <c r="G12" s="467">
        <v>44986</v>
      </c>
      <c r="H12" s="467">
        <v>45017</v>
      </c>
      <c r="I12" s="467">
        <v>45047</v>
      </c>
      <c r="J12" s="467">
        <v>45078</v>
      </c>
      <c r="K12" s="467">
        <v>45108</v>
      </c>
      <c r="L12" s="467">
        <v>45139</v>
      </c>
      <c r="M12" s="467">
        <v>45170</v>
      </c>
      <c r="N12" s="467">
        <v>45200</v>
      </c>
      <c r="O12" s="467">
        <v>45231</v>
      </c>
      <c r="P12" s="467">
        <v>45261</v>
      </c>
      <c r="Q12" s="467">
        <v>45292</v>
      </c>
      <c r="R12" s="467">
        <v>45323</v>
      </c>
      <c r="S12" s="467">
        <v>45352</v>
      </c>
      <c r="T12" s="467">
        <v>45383</v>
      </c>
      <c r="W12" s="843"/>
      <c r="X12" s="843"/>
      <c r="Y12" s="537" t="s">
        <v>4</v>
      </c>
      <c r="Z12" s="537" t="s">
        <v>3</v>
      </c>
      <c r="AA12" s="537" t="s">
        <v>2</v>
      </c>
      <c r="AB12" s="537" t="s">
        <v>226</v>
      </c>
      <c r="AC12" s="537" t="s">
        <v>1</v>
      </c>
      <c r="AW12" s="230">
        <v>45231</v>
      </c>
      <c r="AX12" s="153">
        <v>15</v>
      </c>
      <c r="AY12" s="153">
        <v>63</v>
      </c>
      <c r="BA12" s="839"/>
      <c r="BB12" s="839"/>
      <c r="BC12" s="839"/>
      <c r="BD12" s="839"/>
      <c r="BE12" s="839"/>
      <c r="BF12" s="839"/>
      <c r="BG12" s="839"/>
      <c r="BH12" s="839"/>
      <c r="BI12" s="839"/>
      <c r="BJ12" s="839"/>
      <c r="BK12" s="839"/>
      <c r="BL12" s="839"/>
      <c r="BM12" s="839"/>
      <c r="BN12" s="839"/>
      <c r="BO12" s="839"/>
      <c r="BP12" s="839"/>
    </row>
    <row r="13" spans="1:68" s="153" customFormat="1" ht="15" x14ac:dyDescent="0.25">
      <c r="A13" s="856" t="s">
        <v>205</v>
      </c>
      <c r="B13" s="857"/>
      <c r="C13" s="857"/>
      <c r="D13" s="857"/>
      <c r="E13" s="857"/>
      <c r="F13" s="857"/>
      <c r="G13" s="857"/>
      <c r="H13" s="857"/>
      <c r="I13" s="857"/>
      <c r="J13" s="857"/>
      <c r="K13" s="857"/>
      <c r="L13" s="857"/>
      <c r="M13" s="857"/>
      <c r="N13" s="857"/>
      <c r="O13" s="857"/>
      <c r="P13" s="857"/>
      <c r="Q13" s="857"/>
      <c r="R13" s="857"/>
      <c r="S13" s="857"/>
      <c r="T13" s="857"/>
      <c r="W13" s="846" t="str">
        <f t="shared" ref="W13:W23" si="0">+A13</f>
        <v>NUMERARIO</v>
      </c>
      <c r="X13" s="847"/>
      <c r="Y13" s="847"/>
      <c r="Z13" s="847"/>
      <c r="AA13" s="847"/>
      <c r="AB13" s="847"/>
      <c r="AC13" s="848"/>
      <c r="AW13" s="230">
        <v>45261</v>
      </c>
      <c r="AX13" s="153">
        <v>16</v>
      </c>
      <c r="AY13" s="153">
        <v>64</v>
      </c>
      <c r="BA13" s="840"/>
      <c r="BB13" s="840"/>
      <c r="BC13" s="840"/>
      <c r="BD13" s="840"/>
      <c r="BE13" s="840"/>
      <c r="BF13" s="840"/>
      <c r="BG13" s="840"/>
      <c r="BH13" s="840"/>
      <c r="BI13" s="840"/>
      <c r="BJ13" s="840"/>
      <c r="BK13" s="840"/>
      <c r="BL13" s="840"/>
      <c r="BM13" s="840"/>
      <c r="BN13" s="840"/>
      <c r="BO13" s="840"/>
      <c r="BP13" s="840"/>
    </row>
    <row r="14" spans="1:68" x14ac:dyDescent="0.2">
      <c r="A14" s="284">
        <v>21601</v>
      </c>
      <c r="B14" s="285" t="s">
        <v>29</v>
      </c>
      <c r="C14" s="46"/>
      <c r="D14" s="289">
        <f t="shared" ref="D14:D23" si="1">SUM(E14:T14)</f>
        <v>0</v>
      </c>
      <c r="E14" s="46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W14" s="582">
        <f t="shared" si="0"/>
        <v>21601</v>
      </c>
      <c r="X14" s="583" t="str">
        <f t="shared" ref="X14:X23" si="2">+B14</f>
        <v>Material de limpieza</v>
      </c>
      <c r="Y14" s="584">
        <f t="shared" ref="Y14:Y23" si="3">+C14</f>
        <v>0</v>
      </c>
      <c r="Z14" s="585">
        <f t="shared" ref="Z14:Z23" si="4">VLOOKUP(W14,$A$14:$BP$23,VLOOKUP($AC$7,$AW$2:$AY$17,2,0),0)</f>
        <v>0</v>
      </c>
      <c r="AA14" s="585">
        <f t="shared" ref="AA14:AA23" si="5">VLOOKUP(W14,$A$14:$BP$23,VLOOKUP($AC$7,$AW$2:$AY$17,3,0),0)</f>
        <v>0</v>
      </c>
      <c r="AB14" s="586">
        <v>0</v>
      </c>
      <c r="AC14" s="584">
        <f>Y14-AA14-AB14</f>
        <v>0</v>
      </c>
      <c r="AW14" s="230">
        <v>45292</v>
      </c>
      <c r="AX14" s="2">
        <v>17</v>
      </c>
      <c r="AY14" s="2">
        <v>65</v>
      </c>
      <c r="BA14" s="33">
        <f t="shared" ref="BA14:BA23" si="6">E14</f>
        <v>0</v>
      </c>
      <c r="BB14" s="33">
        <f t="shared" ref="BB14:BB23" si="7">+BA14+F14</f>
        <v>0</v>
      </c>
      <c r="BC14" s="33">
        <f t="shared" ref="BC14:BC23" si="8">+BB14+G14</f>
        <v>0</v>
      </c>
      <c r="BD14" s="33">
        <f t="shared" ref="BD14:BD23" si="9">+BC14+H14</f>
        <v>0</v>
      </c>
      <c r="BE14" s="33">
        <f t="shared" ref="BE14:BE23" si="10">+BD14+I14</f>
        <v>0</v>
      </c>
      <c r="BF14" s="33">
        <f t="shared" ref="BF14:BF23" si="11">+BE14+J14</f>
        <v>0</v>
      </c>
      <c r="BG14" s="33">
        <f t="shared" ref="BG14:BG23" si="12">+BF14+K14</f>
        <v>0</v>
      </c>
      <c r="BH14" s="33">
        <f t="shared" ref="BH14:BH23" si="13">+BG14+L14</f>
        <v>0</v>
      </c>
      <c r="BI14" s="33">
        <f t="shared" ref="BI14:BI23" si="14">+BH14+M14</f>
        <v>0</v>
      </c>
      <c r="BJ14" s="33">
        <f t="shared" ref="BJ14:BJ23" si="15">+BI14+N14</f>
        <v>0</v>
      </c>
      <c r="BK14" s="33">
        <f t="shared" ref="BK14:BK23" si="16">+BJ14+O14</f>
        <v>0</v>
      </c>
      <c r="BL14" s="33">
        <f t="shared" ref="BL14:BL23" si="17">+BK14+P14</f>
        <v>0</v>
      </c>
      <c r="BM14" s="33">
        <f t="shared" ref="BM14:BM23" si="18">+BL14+Q14</f>
        <v>0</v>
      </c>
      <c r="BN14" s="33">
        <f t="shared" ref="BN14" si="19">+BM14+R14</f>
        <v>0</v>
      </c>
      <c r="BO14" s="33">
        <f t="shared" ref="BO14" si="20">+BN14+S14</f>
        <v>0</v>
      </c>
      <c r="BP14" s="33">
        <f t="shared" ref="BP14" si="21">+BO14+T14</f>
        <v>0</v>
      </c>
    </row>
    <row r="15" spans="1:68" x14ac:dyDescent="0.2">
      <c r="A15" s="286">
        <v>22301</v>
      </c>
      <c r="B15" s="285" t="s">
        <v>41</v>
      </c>
      <c r="C15" s="46"/>
      <c r="D15" s="289">
        <f t="shared" si="1"/>
        <v>0</v>
      </c>
      <c r="E15" s="46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W15" s="582">
        <f t="shared" si="0"/>
        <v>22301</v>
      </c>
      <c r="X15" s="583" t="str">
        <f t="shared" si="2"/>
        <v>Utensilios para el servicio de alimentación</v>
      </c>
      <c r="Y15" s="584">
        <f t="shared" si="3"/>
        <v>0</v>
      </c>
      <c r="Z15" s="585">
        <f t="shared" si="4"/>
        <v>0</v>
      </c>
      <c r="AA15" s="585">
        <f t="shared" si="5"/>
        <v>0</v>
      </c>
      <c r="AB15" s="586">
        <v>0</v>
      </c>
      <c r="AC15" s="584">
        <f t="shared" ref="AC15:AC21" si="22">Y15-AA15-AB15</f>
        <v>0</v>
      </c>
      <c r="AW15" s="230">
        <v>45323</v>
      </c>
      <c r="AX15" s="2">
        <v>18</v>
      </c>
      <c r="AY15" s="2">
        <v>66</v>
      </c>
      <c r="BA15" s="33">
        <f t="shared" si="6"/>
        <v>0</v>
      </c>
      <c r="BB15" s="33">
        <f t="shared" si="7"/>
        <v>0</v>
      </c>
      <c r="BC15" s="33">
        <f t="shared" si="8"/>
        <v>0</v>
      </c>
      <c r="BD15" s="33">
        <f t="shared" si="9"/>
        <v>0</v>
      </c>
      <c r="BE15" s="33">
        <f t="shared" si="10"/>
        <v>0</v>
      </c>
      <c r="BF15" s="33">
        <f t="shared" si="11"/>
        <v>0</v>
      </c>
      <c r="BG15" s="33">
        <f t="shared" si="12"/>
        <v>0</v>
      </c>
      <c r="BH15" s="33">
        <f t="shared" si="13"/>
        <v>0</v>
      </c>
      <c r="BI15" s="33">
        <f t="shared" si="14"/>
        <v>0</v>
      </c>
      <c r="BJ15" s="33">
        <f t="shared" si="15"/>
        <v>0</v>
      </c>
      <c r="BK15" s="33">
        <f t="shared" si="16"/>
        <v>0</v>
      </c>
      <c r="BL15" s="33">
        <f t="shared" si="17"/>
        <v>0</v>
      </c>
      <c r="BM15" s="33">
        <f t="shared" si="18"/>
        <v>0</v>
      </c>
      <c r="BN15" s="33">
        <f t="shared" ref="BN15:BN23" si="23">+BM15+R15</f>
        <v>0</v>
      </c>
      <c r="BO15" s="33">
        <f t="shared" ref="BO15:BO23" si="24">+BN15+S15</f>
        <v>0</v>
      </c>
      <c r="BP15" s="33">
        <f t="shared" ref="BP15:BP23" si="25">+BO15+T15</f>
        <v>0</v>
      </c>
    </row>
    <row r="16" spans="1:68" ht="24" x14ac:dyDescent="0.2">
      <c r="A16" s="286">
        <v>29501</v>
      </c>
      <c r="B16" s="285" t="s">
        <v>34</v>
      </c>
      <c r="C16" s="46"/>
      <c r="D16" s="289">
        <f t="shared" si="1"/>
        <v>0</v>
      </c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W16" s="582">
        <f t="shared" si="0"/>
        <v>29501</v>
      </c>
      <c r="X16" s="583" t="str">
        <f t="shared" si="2"/>
        <v>Refacciones y accesorios menores de equipo e instrumental médico y de laboratorio</v>
      </c>
      <c r="Y16" s="584">
        <f t="shared" si="3"/>
        <v>0</v>
      </c>
      <c r="Z16" s="585">
        <f t="shared" si="4"/>
        <v>0</v>
      </c>
      <c r="AA16" s="585">
        <f t="shared" si="5"/>
        <v>0</v>
      </c>
      <c r="AB16" s="586">
        <v>0</v>
      </c>
      <c r="AC16" s="584">
        <f t="shared" si="22"/>
        <v>0</v>
      </c>
      <c r="AW16" s="230">
        <v>45352</v>
      </c>
      <c r="AX16" s="2">
        <v>19</v>
      </c>
      <c r="AY16" s="2">
        <v>67</v>
      </c>
      <c r="BA16" s="33">
        <f t="shared" si="6"/>
        <v>0</v>
      </c>
      <c r="BB16" s="33">
        <f t="shared" si="7"/>
        <v>0</v>
      </c>
      <c r="BC16" s="33">
        <f t="shared" si="8"/>
        <v>0</v>
      </c>
      <c r="BD16" s="33">
        <f t="shared" si="9"/>
        <v>0</v>
      </c>
      <c r="BE16" s="33">
        <f t="shared" si="10"/>
        <v>0</v>
      </c>
      <c r="BF16" s="33">
        <f t="shared" si="11"/>
        <v>0</v>
      </c>
      <c r="BG16" s="33">
        <f t="shared" si="12"/>
        <v>0</v>
      </c>
      <c r="BH16" s="33">
        <f t="shared" si="13"/>
        <v>0</v>
      </c>
      <c r="BI16" s="33">
        <f t="shared" si="14"/>
        <v>0</v>
      </c>
      <c r="BJ16" s="33">
        <f t="shared" si="15"/>
        <v>0</v>
      </c>
      <c r="BK16" s="33">
        <f t="shared" si="16"/>
        <v>0</v>
      </c>
      <c r="BL16" s="33">
        <f t="shared" si="17"/>
        <v>0</v>
      </c>
      <c r="BM16" s="33">
        <f t="shared" si="18"/>
        <v>0</v>
      </c>
      <c r="BN16" s="33">
        <f t="shared" si="23"/>
        <v>0</v>
      </c>
      <c r="BO16" s="33">
        <f t="shared" si="24"/>
        <v>0</v>
      </c>
      <c r="BP16" s="33">
        <f t="shared" si="25"/>
        <v>0</v>
      </c>
    </row>
    <row r="17" spans="1:68" ht="24" x14ac:dyDescent="0.2">
      <c r="A17" s="286">
        <v>31701</v>
      </c>
      <c r="B17" s="285" t="s">
        <v>21</v>
      </c>
      <c r="C17" s="46"/>
      <c r="D17" s="289">
        <f t="shared" si="1"/>
        <v>0</v>
      </c>
      <c r="E17" s="46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W17" s="582">
        <f t="shared" si="0"/>
        <v>31701</v>
      </c>
      <c r="X17" s="583" t="str">
        <f t="shared" si="2"/>
        <v>Servicios de conducción de señales analógicas y digitales</v>
      </c>
      <c r="Y17" s="584">
        <f t="shared" si="3"/>
        <v>0</v>
      </c>
      <c r="Z17" s="585">
        <f t="shared" si="4"/>
        <v>0</v>
      </c>
      <c r="AA17" s="585">
        <f t="shared" si="5"/>
        <v>0</v>
      </c>
      <c r="AB17" s="586">
        <v>0</v>
      </c>
      <c r="AC17" s="584">
        <f t="shared" si="22"/>
        <v>0</v>
      </c>
      <c r="AW17" s="230">
        <v>45383</v>
      </c>
      <c r="AX17" s="2">
        <v>20</v>
      </c>
      <c r="AY17" s="2">
        <v>68</v>
      </c>
      <c r="BA17" s="33">
        <f t="shared" si="6"/>
        <v>0</v>
      </c>
      <c r="BB17" s="33">
        <f t="shared" si="7"/>
        <v>0</v>
      </c>
      <c r="BC17" s="33">
        <f t="shared" si="8"/>
        <v>0</v>
      </c>
      <c r="BD17" s="33">
        <f t="shared" si="9"/>
        <v>0</v>
      </c>
      <c r="BE17" s="33">
        <f t="shared" si="10"/>
        <v>0</v>
      </c>
      <c r="BF17" s="33">
        <f t="shared" si="11"/>
        <v>0</v>
      </c>
      <c r="BG17" s="33">
        <f t="shared" si="12"/>
        <v>0</v>
      </c>
      <c r="BH17" s="33">
        <f t="shared" si="13"/>
        <v>0</v>
      </c>
      <c r="BI17" s="33">
        <f t="shared" si="14"/>
        <v>0</v>
      </c>
      <c r="BJ17" s="33">
        <f t="shared" si="15"/>
        <v>0</v>
      </c>
      <c r="BK17" s="33">
        <f t="shared" si="16"/>
        <v>0</v>
      </c>
      <c r="BL17" s="33">
        <f t="shared" si="17"/>
        <v>0</v>
      </c>
      <c r="BM17" s="33">
        <f t="shared" si="18"/>
        <v>0</v>
      </c>
      <c r="BN17" s="33">
        <f t="shared" si="23"/>
        <v>0</v>
      </c>
      <c r="BO17" s="33">
        <f t="shared" si="24"/>
        <v>0</v>
      </c>
      <c r="BP17" s="33">
        <f t="shared" si="25"/>
        <v>0</v>
      </c>
    </row>
    <row r="18" spans="1:68" ht="36" x14ac:dyDescent="0.2">
      <c r="A18" s="286">
        <v>33604</v>
      </c>
      <c r="B18" s="285" t="s">
        <v>22</v>
      </c>
      <c r="C18" s="46"/>
      <c r="D18" s="289">
        <f t="shared" si="1"/>
        <v>0</v>
      </c>
      <c r="E18" s="46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W18" s="582">
        <f t="shared" si="0"/>
        <v>33604</v>
      </c>
      <c r="X18" s="583" t="str">
        <f t="shared" si="2"/>
        <v>Impresión y elaboración de material informativo derivado de la operación y administración de las dependencias y entidades</v>
      </c>
      <c r="Y18" s="584">
        <f t="shared" si="3"/>
        <v>0</v>
      </c>
      <c r="Z18" s="585">
        <f t="shared" si="4"/>
        <v>0</v>
      </c>
      <c r="AA18" s="585">
        <f t="shared" si="5"/>
        <v>0</v>
      </c>
      <c r="AB18" s="586">
        <v>0</v>
      </c>
      <c r="AC18" s="584">
        <f t="shared" si="22"/>
        <v>0</v>
      </c>
      <c r="AW18" s="5"/>
      <c r="BA18" s="33">
        <f t="shared" si="6"/>
        <v>0</v>
      </c>
      <c r="BB18" s="33">
        <f t="shared" si="7"/>
        <v>0</v>
      </c>
      <c r="BC18" s="33">
        <f t="shared" si="8"/>
        <v>0</v>
      </c>
      <c r="BD18" s="33">
        <f t="shared" si="9"/>
        <v>0</v>
      </c>
      <c r="BE18" s="33">
        <f t="shared" si="10"/>
        <v>0</v>
      </c>
      <c r="BF18" s="33">
        <f t="shared" si="11"/>
        <v>0</v>
      </c>
      <c r="BG18" s="33">
        <f t="shared" si="12"/>
        <v>0</v>
      </c>
      <c r="BH18" s="33">
        <f t="shared" si="13"/>
        <v>0</v>
      </c>
      <c r="BI18" s="33">
        <f t="shared" si="14"/>
        <v>0</v>
      </c>
      <c r="BJ18" s="33">
        <f t="shared" si="15"/>
        <v>0</v>
      </c>
      <c r="BK18" s="33">
        <f t="shared" si="16"/>
        <v>0</v>
      </c>
      <c r="BL18" s="33">
        <f t="shared" si="17"/>
        <v>0</v>
      </c>
      <c r="BM18" s="33">
        <f t="shared" si="18"/>
        <v>0</v>
      </c>
      <c r="BN18" s="33">
        <f t="shared" si="23"/>
        <v>0</v>
      </c>
      <c r="BO18" s="33">
        <f t="shared" si="24"/>
        <v>0</v>
      </c>
      <c r="BP18" s="33">
        <f t="shared" si="25"/>
        <v>0</v>
      </c>
    </row>
    <row r="19" spans="1:68" x14ac:dyDescent="0.2">
      <c r="A19" s="286">
        <v>33901</v>
      </c>
      <c r="B19" s="285" t="s">
        <v>23</v>
      </c>
      <c r="C19" s="46"/>
      <c r="D19" s="289">
        <f t="shared" si="1"/>
        <v>0</v>
      </c>
      <c r="E19" s="46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W19" s="582">
        <f t="shared" si="0"/>
        <v>33901</v>
      </c>
      <c r="X19" s="583" t="str">
        <f t="shared" si="2"/>
        <v>Subcontratación de servicios con terceros</v>
      </c>
      <c r="Y19" s="584">
        <f t="shared" si="3"/>
        <v>0</v>
      </c>
      <c r="Z19" s="585">
        <f t="shared" si="4"/>
        <v>0</v>
      </c>
      <c r="AA19" s="585">
        <f t="shared" si="5"/>
        <v>0</v>
      </c>
      <c r="AB19" s="586">
        <v>0</v>
      </c>
      <c r="AC19" s="584">
        <f t="shared" si="22"/>
        <v>0</v>
      </c>
      <c r="AW19" s="5"/>
      <c r="BA19" s="33">
        <f t="shared" si="6"/>
        <v>0</v>
      </c>
      <c r="BB19" s="33">
        <f t="shared" si="7"/>
        <v>0</v>
      </c>
      <c r="BC19" s="33">
        <f t="shared" si="8"/>
        <v>0</v>
      </c>
      <c r="BD19" s="33">
        <f t="shared" si="9"/>
        <v>0</v>
      </c>
      <c r="BE19" s="33">
        <f t="shared" si="10"/>
        <v>0</v>
      </c>
      <c r="BF19" s="33">
        <f t="shared" si="11"/>
        <v>0</v>
      </c>
      <c r="BG19" s="33">
        <f t="shared" si="12"/>
        <v>0</v>
      </c>
      <c r="BH19" s="33">
        <f t="shared" si="13"/>
        <v>0</v>
      </c>
      <c r="BI19" s="33">
        <f t="shared" si="14"/>
        <v>0</v>
      </c>
      <c r="BJ19" s="33">
        <f t="shared" si="15"/>
        <v>0</v>
      </c>
      <c r="BK19" s="33">
        <f t="shared" si="16"/>
        <v>0</v>
      </c>
      <c r="BL19" s="33">
        <f t="shared" si="17"/>
        <v>0</v>
      </c>
      <c r="BM19" s="33">
        <f t="shared" si="18"/>
        <v>0</v>
      </c>
      <c r="BN19" s="33">
        <f t="shared" si="23"/>
        <v>0</v>
      </c>
      <c r="BO19" s="33">
        <f t="shared" si="24"/>
        <v>0</v>
      </c>
      <c r="BP19" s="33">
        <f t="shared" si="25"/>
        <v>0</v>
      </c>
    </row>
    <row r="20" spans="1:68" x14ac:dyDescent="0.2">
      <c r="A20" s="286">
        <v>33903</v>
      </c>
      <c r="B20" s="285" t="s">
        <v>164</v>
      </c>
      <c r="C20" s="46">
        <v>132582158.33</v>
      </c>
      <c r="D20" s="289">
        <f t="shared" si="1"/>
        <v>0</v>
      </c>
      <c r="E20" s="46"/>
      <c r="F20" s="46"/>
      <c r="G20" s="46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W20" s="582">
        <f t="shared" si="0"/>
        <v>33903</v>
      </c>
      <c r="X20" s="583" t="str">
        <f t="shared" si="2"/>
        <v>Servicios integrales</v>
      </c>
      <c r="Y20" s="584">
        <f t="shared" si="3"/>
        <v>132582158.33</v>
      </c>
      <c r="Z20" s="585">
        <f t="shared" si="4"/>
        <v>0</v>
      </c>
      <c r="AA20" s="585">
        <f t="shared" si="5"/>
        <v>0</v>
      </c>
      <c r="AB20" s="586">
        <v>0</v>
      </c>
      <c r="AC20" s="584">
        <f t="shared" si="22"/>
        <v>132582158.33</v>
      </c>
      <c r="AW20" s="5"/>
      <c r="BA20" s="33">
        <f t="shared" si="6"/>
        <v>0</v>
      </c>
      <c r="BB20" s="33">
        <f t="shared" si="7"/>
        <v>0</v>
      </c>
      <c r="BC20" s="33">
        <f t="shared" si="8"/>
        <v>0</v>
      </c>
      <c r="BD20" s="33">
        <f t="shared" si="9"/>
        <v>0</v>
      </c>
      <c r="BE20" s="33">
        <f t="shared" si="10"/>
        <v>0</v>
      </c>
      <c r="BF20" s="33">
        <f t="shared" si="11"/>
        <v>0</v>
      </c>
      <c r="BG20" s="33">
        <f t="shared" si="12"/>
        <v>0</v>
      </c>
      <c r="BH20" s="33">
        <f t="shared" si="13"/>
        <v>0</v>
      </c>
      <c r="BI20" s="33">
        <f t="shared" si="14"/>
        <v>0</v>
      </c>
      <c r="BJ20" s="33">
        <f t="shared" si="15"/>
        <v>0</v>
      </c>
      <c r="BK20" s="33">
        <f t="shared" si="16"/>
        <v>0</v>
      </c>
      <c r="BL20" s="33">
        <f t="shared" si="17"/>
        <v>0</v>
      </c>
      <c r="BM20" s="33">
        <f t="shared" si="18"/>
        <v>0</v>
      </c>
      <c r="BN20" s="33">
        <f t="shared" si="23"/>
        <v>0</v>
      </c>
      <c r="BO20" s="33">
        <f t="shared" si="24"/>
        <v>0</v>
      </c>
      <c r="BP20" s="33">
        <f t="shared" si="25"/>
        <v>0</v>
      </c>
    </row>
    <row r="21" spans="1:68" ht="24" x14ac:dyDescent="0.2">
      <c r="A21" s="286">
        <v>36101</v>
      </c>
      <c r="B21" s="285" t="s">
        <v>26</v>
      </c>
      <c r="C21" s="46"/>
      <c r="D21" s="289">
        <f t="shared" si="1"/>
        <v>0</v>
      </c>
      <c r="E21" s="46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W21" s="582">
        <f t="shared" si="0"/>
        <v>36101</v>
      </c>
      <c r="X21" s="583" t="str">
        <f t="shared" si="2"/>
        <v>Difusión de mensajes sobre programas y actividades gubernamentales</v>
      </c>
      <c r="Y21" s="584">
        <f t="shared" si="3"/>
        <v>0</v>
      </c>
      <c r="Z21" s="585">
        <f t="shared" si="4"/>
        <v>0</v>
      </c>
      <c r="AA21" s="585">
        <f t="shared" si="5"/>
        <v>0</v>
      </c>
      <c r="AB21" s="586">
        <v>0</v>
      </c>
      <c r="AC21" s="584">
        <f t="shared" si="22"/>
        <v>0</v>
      </c>
      <c r="AW21" s="5"/>
      <c r="BA21" s="33">
        <f t="shared" si="6"/>
        <v>0</v>
      </c>
      <c r="BB21" s="33">
        <f t="shared" si="7"/>
        <v>0</v>
      </c>
      <c r="BC21" s="33">
        <f t="shared" si="8"/>
        <v>0</v>
      </c>
      <c r="BD21" s="33">
        <f t="shared" si="9"/>
        <v>0</v>
      </c>
      <c r="BE21" s="33">
        <f t="shared" si="10"/>
        <v>0</v>
      </c>
      <c r="BF21" s="33">
        <f t="shared" si="11"/>
        <v>0</v>
      </c>
      <c r="BG21" s="33">
        <f t="shared" si="12"/>
        <v>0</v>
      </c>
      <c r="BH21" s="33">
        <f t="shared" si="13"/>
        <v>0</v>
      </c>
      <c r="BI21" s="33">
        <f t="shared" si="14"/>
        <v>0</v>
      </c>
      <c r="BJ21" s="33">
        <f t="shared" si="15"/>
        <v>0</v>
      </c>
      <c r="BK21" s="33">
        <f t="shared" si="16"/>
        <v>0</v>
      </c>
      <c r="BL21" s="33">
        <f t="shared" si="17"/>
        <v>0</v>
      </c>
      <c r="BM21" s="33">
        <f t="shared" si="18"/>
        <v>0</v>
      </c>
      <c r="BN21" s="33">
        <f t="shared" si="23"/>
        <v>0</v>
      </c>
      <c r="BO21" s="33">
        <f t="shared" si="24"/>
        <v>0</v>
      </c>
      <c r="BP21" s="33">
        <f t="shared" si="25"/>
        <v>0</v>
      </c>
    </row>
    <row r="22" spans="1:68" x14ac:dyDescent="0.2">
      <c r="A22" s="284">
        <v>53101</v>
      </c>
      <c r="B22" s="285" t="s">
        <v>27</v>
      </c>
      <c r="C22" s="46"/>
      <c r="D22" s="289">
        <f t="shared" si="1"/>
        <v>0</v>
      </c>
      <c r="E22" s="46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W22" s="582">
        <f t="shared" si="0"/>
        <v>53101</v>
      </c>
      <c r="X22" s="583" t="str">
        <f t="shared" si="2"/>
        <v>Equipo médico y de laboratorio</v>
      </c>
      <c r="Y22" s="584">
        <f t="shared" si="3"/>
        <v>0</v>
      </c>
      <c r="Z22" s="585">
        <f t="shared" si="4"/>
        <v>0</v>
      </c>
      <c r="AA22" s="585">
        <f t="shared" si="5"/>
        <v>0</v>
      </c>
      <c r="AB22" s="586">
        <v>0</v>
      </c>
      <c r="AC22" s="584">
        <f t="shared" ref="AC22:AC23" si="26">Y22-AA22-AB22</f>
        <v>0</v>
      </c>
      <c r="AW22" s="5"/>
      <c r="BA22" s="33">
        <f t="shared" si="6"/>
        <v>0</v>
      </c>
      <c r="BB22" s="33">
        <f t="shared" si="7"/>
        <v>0</v>
      </c>
      <c r="BC22" s="33">
        <f t="shared" si="8"/>
        <v>0</v>
      </c>
      <c r="BD22" s="33">
        <f t="shared" si="9"/>
        <v>0</v>
      </c>
      <c r="BE22" s="33">
        <f t="shared" si="10"/>
        <v>0</v>
      </c>
      <c r="BF22" s="33">
        <f t="shared" si="11"/>
        <v>0</v>
      </c>
      <c r="BG22" s="33">
        <f t="shared" si="12"/>
        <v>0</v>
      </c>
      <c r="BH22" s="33">
        <f t="shared" si="13"/>
        <v>0</v>
      </c>
      <c r="BI22" s="33">
        <f t="shared" si="14"/>
        <v>0</v>
      </c>
      <c r="BJ22" s="33">
        <f t="shared" si="15"/>
        <v>0</v>
      </c>
      <c r="BK22" s="33">
        <f t="shared" si="16"/>
        <v>0</v>
      </c>
      <c r="BL22" s="33">
        <f t="shared" si="17"/>
        <v>0</v>
      </c>
      <c r="BM22" s="33">
        <f t="shared" si="18"/>
        <v>0</v>
      </c>
      <c r="BN22" s="33">
        <f t="shared" si="23"/>
        <v>0</v>
      </c>
      <c r="BO22" s="33">
        <f t="shared" si="24"/>
        <v>0</v>
      </c>
      <c r="BP22" s="33">
        <f t="shared" si="25"/>
        <v>0</v>
      </c>
    </row>
    <row r="23" spans="1:68" x14ac:dyDescent="0.2">
      <c r="A23" s="287">
        <v>53201</v>
      </c>
      <c r="B23" s="288" t="s">
        <v>28</v>
      </c>
      <c r="C23" s="185"/>
      <c r="D23" s="290">
        <f t="shared" si="1"/>
        <v>0</v>
      </c>
      <c r="E23" s="185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W23" s="587">
        <f t="shared" si="0"/>
        <v>53201</v>
      </c>
      <c r="X23" s="588" t="str">
        <f t="shared" si="2"/>
        <v>Instrumental médico y de laboratorio</v>
      </c>
      <c r="Y23" s="589">
        <f t="shared" si="3"/>
        <v>0</v>
      </c>
      <c r="Z23" s="590">
        <f t="shared" si="4"/>
        <v>0</v>
      </c>
      <c r="AA23" s="590">
        <f t="shared" si="5"/>
        <v>0</v>
      </c>
      <c r="AB23" s="591">
        <v>0</v>
      </c>
      <c r="AC23" s="589">
        <f t="shared" si="26"/>
        <v>0</v>
      </c>
      <c r="AW23" s="5"/>
      <c r="BA23" s="33">
        <f t="shared" si="6"/>
        <v>0</v>
      </c>
      <c r="BB23" s="33">
        <f t="shared" si="7"/>
        <v>0</v>
      </c>
      <c r="BC23" s="33">
        <f t="shared" si="8"/>
        <v>0</v>
      </c>
      <c r="BD23" s="33">
        <f t="shared" si="9"/>
        <v>0</v>
      </c>
      <c r="BE23" s="33">
        <f t="shared" si="10"/>
        <v>0</v>
      </c>
      <c r="BF23" s="33">
        <f t="shared" si="11"/>
        <v>0</v>
      </c>
      <c r="BG23" s="33">
        <f t="shared" si="12"/>
        <v>0</v>
      </c>
      <c r="BH23" s="33">
        <f t="shared" si="13"/>
        <v>0</v>
      </c>
      <c r="BI23" s="33">
        <f t="shared" si="14"/>
        <v>0</v>
      </c>
      <c r="BJ23" s="33">
        <f t="shared" si="15"/>
        <v>0</v>
      </c>
      <c r="BK23" s="33">
        <f t="shared" si="16"/>
        <v>0</v>
      </c>
      <c r="BL23" s="33">
        <f t="shared" si="17"/>
        <v>0</v>
      </c>
      <c r="BM23" s="33">
        <f t="shared" si="18"/>
        <v>0</v>
      </c>
      <c r="BN23" s="33">
        <f t="shared" si="23"/>
        <v>0</v>
      </c>
      <c r="BO23" s="33">
        <f t="shared" si="24"/>
        <v>0</v>
      </c>
      <c r="BP23" s="33">
        <f t="shared" si="25"/>
        <v>0</v>
      </c>
    </row>
    <row r="24" spans="1:68" x14ac:dyDescent="0.2">
      <c r="A24" s="853" t="s">
        <v>12</v>
      </c>
      <c r="B24" s="853"/>
      <c r="C24" s="468">
        <f t="shared" ref="C24:T24" si="27">SUM(C14:C23)</f>
        <v>132582158.33</v>
      </c>
      <c r="D24" s="468">
        <f t="shared" si="27"/>
        <v>0</v>
      </c>
      <c r="E24" s="468">
        <f t="shared" si="27"/>
        <v>0</v>
      </c>
      <c r="F24" s="468">
        <f t="shared" si="27"/>
        <v>0</v>
      </c>
      <c r="G24" s="468">
        <f t="shared" si="27"/>
        <v>0</v>
      </c>
      <c r="H24" s="468">
        <f t="shared" si="27"/>
        <v>0</v>
      </c>
      <c r="I24" s="468">
        <f t="shared" si="27"/>
        <v>0</v>
      </c>
      <c r="J24" s="468">
        <f t="shared" si="27"/>
        <v>0</v>
      </c>
      <c r="K24" s="468">
        <f t="shared" si="27"/>
        <v>0</v>
      </c>
      <c r="L24" s="468">
        <f t="shared" si="27"/>
        <v>0</v>
      </c>
      <c r="M24" s="468">
        <f t="shared" si="27"/>
        <v>0</v>
      </c>
      <c r="N24" s="468">
        <f t="shared" si="27"/>
        <v>0</v>
      </c>
      <c r="O24" s="468">
        <f t="shared" si="27"/>
        <v>0</v>
      </c>
      <c r="P24" s="468">
        <f t="shared" si="27"/>
        <v>0</v>
      </c>
      <c r="Q24" s="468">
        <f t="shared" si="27"/>
        <v>0</v>
      </c>
      <c r="R24" s="468">
        <f t="shared" si="27"/>
        <v>0</v>
      </c>
      <c r="S24" s="468">
        <f t="shared" si="27"/>
        <v>0</v>
      </c>
      <c r="T24" s="468">
        <f t="shared" si="27"/>
        <v>0</v>
      </c>
      <c r="W24" s="843" t="s">
        <v>12</v>
      </c>
      <c r="X24" s="843"/>
      <c r="Y24" s="470">
        <f>SUM(Y14:Y23)</f>
        <v>132582158.33</v>
      </c>
      <c r="Z24" s="470">
        <f>SUM(Z14:Z23)</f>
        <v>0</v>
      </c>
      <c r="AA24" s="470">
        <f>SUM(AA14:AA23)</f>
        <v>0</v>
      </c>
      <c r="AB24" s="470">
        <f>SUM(AB14:AB23)</f>
        <v>0</v>
      </c>
      <c r="AC24" s="470">
        <f>SUM(AC14:AC23)</f>
        <v>132582158.33</v>
      </c>
      <c r="AW24" s="5"/>
      <c r="BA24" s="471">
        <f t="shared" ref="BA24:BP24" si="28">SUM(BA14:BA23)</f>
        <v>0</v>
      </c>
      <c r="BB24" s="471">
        <f t="shared" si="28"/>
        <v>0</v>
      </c>
      <c r="BC24" s="471">
        <f t="shared" si="28"/>
        <v>0</v>
      </c>
      <c r="BD24" s="471">
        <f t="shared" si="28"/>
        <v>0</v>
      </c>
      <c r="BE24" s="471">
        <f t="shared" si="28"/>
        <v>0</v>
      </c>
      <c r="BF24" s="471">
        <f t="shared" si="28"/>
        <v>0</v>
      </c>
      <c r="BG24" s="471">
        <f t="shared" si="28"/>
        <v>0</v>
      </c>
      <c r="BH24" s="471">
        <f t="shared" si="28"/>
        <v>0</v>
      </c>
      <c r="BI24" s="471">
        <f t="shared" si="28"/>
        <v>0</v>
      </c>
      <c r="BJ24" s="471">
        <f t="shared" si="28"/>
        <v>0</v>
      </c>
      <c r="BK24" s="471">
        <f t="shared" si="28"/>
        <v>0</v>
      </c>
      <c r="BL24" s="471">
        <f t="shared" si="28"/>
        <v>0</v>
      </c>
      <c r="BM24" s="471">
        <f t="shared" si="28"/>
        <v>0</v>
      </c>
      <c r="BN24" s="471">
        <f t="shared" si="28"/>
        <v>0</v>
      </c>
      <c r="BO24" s="471">
        <f t="shared" si="28"/>
        <v>0</v>
      </c>
      <c r="BP24" s="471">
        <f t="shared" si="28"/>
        <v>0</v>
      </c>
    </row>
    <row r="25" spans="1:68" ht="15" x14ac:dyDescent="0.25">
      <c r="A25" s="856" t="s">
        <v>235</v>
      </c>
      <c r="B25" s="857"/>
      <c r="C25" s="857"/>
      <c r="D25" s="857"/>
      <c r="E25" s="857"/>
      <c r="F25" s="857"/>
      <c r="G25" s="857"/>
      <c r="H25" s="857"/>
      <c r="I25" s="857"/>
      <c r="J25" s="857"/>
      <c r="K25" s="857"/>
      <c r="L25" s="857"/>
      <c r="M25" s="857"/>
      <c r="N25" s="857"/>
      <c r="O25" s="857"/>
      <c r="P25" s="857"/>
      <c r="Q25" s="857"/>
      <c r="R25" s="857"/>
      <c r="S25" s="857"/>
      <c r="T25" s="857"/>
      <c r="W25" s="846" t="str">
        <f t="shared" ref="W25:W35" si="29">+A25</f>
        <v>ESPECIE</v>
      </c>
      <c r="X25" s="847"/>
      <c r="Y25" s="847"/>
      <c r="Z25" s="847"/>
      <c r="AA25" s="847"/>
      <c r="AB25" s="847"/>
      <c r="AC25" s="848"/>
      <c r="AW25" s="5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</row>
    <row r="26" spans="1:68" x14ac:dyDescent="0.2">
      <c r="A26" s="284">
        <v>21601</v>
      </c>
      <c r="B26" s="285" t="s">
        <v>29</v>
      </c>
      <c r="C26" s="46"/>
      <c r="D26" s="289">
        <f t="shared" ref="D26:D35" si="30">SUM(E26:T26)</f>
        <v>0</v>
      </c>
      <c r="E26" s="46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W26" s="592">
        <f t="shared" si="29"/>
        <v>21601</v>
      </c>
      <c r="X26" s="593" t="str">
        <f t="shared" ref="X26:X35" si="31">+B26</f>
        <v>Material de limpieza</v>
      </c>
      <c r="Y26" s="594">
        <f t="shared" ref="Y26:Y35" si="32">+C26</f>
        <v>0</v>
      </c>
      <c r="Z26" s="570">
        <f t="shared" ref="Z26:Z35" si="33">VLOOKUP(W26,$A$26:$BP$35,VLOOKUP($AC$7,$AW$2:$AY$17,2,0),0)</f>
        <v>0</v>
      </c>
      <c r="AA26" s="570">
        <f t="shared" ref="AA26:AA35" si="34">VLOOKUP(W26,$A$26:$BP$35,VLOOKUP($AC$7,$AW$2:$AY$17,3,0),0)</f>
        <v>0</v>
      </c>
      <c r="AB26" s="594">
        <v>0</v>
      </c>
      <c r="AC26" s="594">
        <f>Y26-AA26-AB26</f>
        <v>0</v>
      </c>
      <c r="AW26" s="5"/>
      <c r="BA26" s="33">
        <f t="shared" ref="BA26:BA35" si="35">E26</f>
        <v>0</v>
      </c>
      <c r="BB26" s="33">
        <f t="shared" ref="BB26:BB35" si="36">+BA26+F26</f>
        <v>0</v>
      </c>
      <c r="BC26" s="33">
        <f t="shared" ref="BC26:BC35" si="37">+BB26+G26</f>
        <v>0</v>
      </c>
      <c r="BD26" s="33">
        <f t="shared" ref="BD26:BD35" si="38">+BC26+H26</f>
        <v>0</v>
      </c>
      <c r="BE26" s="33">
        <f t="shared" ref="BE26:BE35" si="39">+BD26+I26</f>
        <v>0</v>
      </c>
      <c r="BF26" s="33">
        <f t="shared" ref="BF26:BF35" si="40">+BE26+J26</f>
        <v>0</v>
      </c>
      <c r="BG26" s="33">
        <f t="shared" ref="BG26:BG35" si="41">+BF26+K26</f>
        <v>0</v>
      </c>
      <c r="BH26" s="33">
        <f t="shared" ref="BH26:BH35" si="42">+BG26+L26</f>
        <v>0</v>
      </c>
      <c r="BI26" s="33">
        <f t="shared" ref="BI26:BI35" si="43">+BH26+M26</f>
        <v>0</v>
      </c>
      <c r="BJ26" s="33">
        <f t="shared" ref="BJ26:BJ35" si="44">+BI26+N26</f>
        <v>0</v>
      </c>
      <c r="BK26" s="33">
        <f t="shared" ref="BK26:BK35" si="45">+BJ26+O26</f>
        <v>0</v>
      </c>
      <c r="BL26" s="33">
        <f t="shared" ref="BL26:BL35" si="46">+BK26+P26</f>
        <v>0</v>
      </c>
      <c r="BM26" s="33">
        <f t="shared" ref="BM26:BM35" si="47">+BL26+Q26</f>
        <v>0</v>
      </c>
      <c r="BN26" s="33">
        <f t="shared" ref="BN26" si="48">+BM26+R26</f>
        <v>0</v>
      </c>
      <c r="BO26" s="33">
        <f t="shared" ref="BO26" si="49">+BN26+S26</f>
        <v>0</v>
      </c>
      <c r="BP26" s="33">
        <f t="shared" ref="BP26" si="50">+BO26+T26</f>
        <v>0</v>
      </c>
    </row>
    <row r="27" spans="1:68" x14ac:dyDescent="0.2">
      <c r="A27" s="286">
        <v>22301</v>
      </c>
      <c r="B27" s="285" t="s">
        <v>41</v>
      </c>
      <c r="C27" s="46"/>
      <c r="D27" s="289">
        <f t="shared" si="30"/>
        <v>0</v>
      </c>
      <c r="E27" s="46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W27" s="592">
        <f t="shared" si="29"/>
        <v>22301</v>
      </c>
      <c r="X27" s="593" t="str">
        <f t="shared" si="31"/>
        <v>Utensilios para el servicio de alimentación</v>
      </c>
      <c r="Y27" s="594">
        <f t="shared" si="32"/>
        <v>0</v>
      </c>
      <c r="Z27" s="570">
        <f t="shared" si="33"/>
        <v>0</v>
      </c>
      <c r="AA27" s="570">
        <f t="shared" si="34"/>
        <v>0</v>
      </c>
      <c r="AB27" s="594">
        <v>0</v>
      </c>
      <c r="AC27" s="594">
        <f t="shared" ref="AC27:AC35" si="51">Y27-AA27-AB27</f>
        <v>0</v>
      </c>
      <c r="AW27" s="5"/>
      <c r="BA27" s="33">
        <f t="shared" si="35"/>
        <v>0</v>
      </c>
      <c r="BB27" s="33">
        <f t="shared" si="36"/>
        <v>0</v>
      </c>
      <c r="BC27" s="33">
        <f t="shared" si="37"/>
        <v>0</v>
      </c>
      <c r="BD27" s="33">
        <f t="shared" si="38"/>
        <v>0</v>
      </c>
      <c r="BE27" s="33">
        <f t="shared" si="39"/>
        <v>0</v>
      </c>
      <c r="BF27" s="33">
        <f t="shared" si="40"/>
        <v>0</v>
      </c>
      <c r="BG27" s="33">
        <f t="shared" si="41"/>
        <v>0</v>
      </c>
      <c r="BH27" s="33">
        <f t="shared" si="42"/>
        <v>0</v>
      </c>
      <c r="BI27" s="33">
        <f t="shared" si="43"/>
        <v>0</v>
      </c>
      <c r="BJ27" s="33">
        <f t="shared" si="44"/>
        <v>0</v>
      </c>
      <c r="BK27" s="33">
        <f t="shared" si="45"/>
        <v>0</v>
      </c>
      <c r="BL27" s="33">
        <f t="shared" si="46"/>
        <v>0</v>
      </c>
      <c r="BM27" s="33">
        <f t="shared" si="47"/>
        <v>0</v>
      </c>
      <c r="BN27" s="33">
        <f t="shared" ref="BN27:BN35" si="52">+BM27+R27</f>
        <v>0</v>
      </c>
      <c r="BO27" s="33">
        <f t="shared" ref="BO27:BO35" si="53">+BN27+S27</f>
        <v>0</v>
      </c>
      <c r="BP27" s="33">
        <f t="shared" ref="BP27:BP35" si="54">+BO27+T27</f>
        <v>0</v>
      </c>
    </row>
    <row r="28" spans="1:68" ht="24" x14ac:dyDescent="0.2">
      <c r="A28" s="286">
        <v>29501</v>
      </c>
      <c r="B28" s="285" t="s">
        <v>34</v>
      </c>
      <c r="C28" s="46"/>
      <c r="D28" s="289">
        <f t="shared" si="30"/>
        <v>0</v>
      </c>
      <c r="E28" s="46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W28" s="592">
        <f t="shared" si="29"/>
        <v>29501</v>
      </c>
      <c r="X28" s="593" t="str">
        <f t="shared" si="31"/>
        <v>Refacciones y accesorios menores de equipo e instrumental médico y de laboratorio</v>
      </c>
      <c r="Y28" s="594">
        <f t="shared" si="32"/>
        <v>0</v>
      </c>
      <c r="Z28" s="570">
        <f t="shared" si="33"/>
        <v>0</v>
      </c>
      <c r="AA28" s="570">
        <f t="shared" si="34"/>
        <v>0</v>
      </c>
      <c r="AB28" s="594">
        <v>0</v>
      </c>
      <c r="AC28" s="594">
        <f t="shared" si="51"/>
        <v>0</v>
      </c>
      <c r="AW28" s="5"/>
      <c r="BA28" s="33">
        <f t="shared" si="35"/>
        <v>0</v>
      </c>
      <c r="BB28" s="33">
        <f t="shared" si="36"/>
        <v>0</v>
      </c>
      <c r="BC28" s="33">
        <f t="shared" si="37"/>
        <v>0</v>
      </c>
      <c r="BD28" s="33">
        <f t="shared" si="38"/>
        <v>0</v>
      </c>
      <c r="BE28" s="33">
        <f t="shared" si="39"/>
        <v>0</v>
      </c>
      <c r="BF28" s="33">
        <f t="shared" si="40"/>
        <v>0</v>
      </c>
      <c r="BG28" s="33">
        <f t="shared" si="41"/>
        <v>0</v>
      </c>
      <c r="BH28" s="33">
        <f t="shared" si="42"/>
        <v>0</v>
      </c>
      <c r="BI28" s="33">
        <f t="shared" si="43"/>
        <v>0</v>
      </c>
      <c r="BJ28" s="33">
        <f t="shared" si="44"/>
        <v>0</v>
      </c>
      <c r="BK28" s="33">
        <f t="shared" si="45"/>
        <v>0</v>
      </c>
      <c r="BL28" s="33">
        <f t="shared" si="46"/>
        <v>0</v>
      </c>
      <c r="BM28" s="33">
        <f t="shared" si="47"/>
        <v>0</v>
      </c>
      <c r="BN28" s="33">
        <f t="shared" si="52"/>
        <v>0</v>
      </c>
      <c r="BO28" s="33">
        <f t="shared" si="53"/>
        <v>0</v>
      </c>
      <c r="BP28" s="33">
        <f t="shared" si="54"/>
        <v>0</v>
      </c>
    </row>
    <row r="29" spans="1:68" ht="24" x14ac:dyDescent="0.2">
      <c r="A29" s="286">
        <v>31701</v>
      </c>
      <c r="B29" s="285" t="s">
        <v>21</v>
      </c>
      <c r="C29" s="46"/>
      <c r="D29" s="289">
        <f t="shared" si="30"/>
        <v>0</v>
      </c>
      <c r="E29" s="46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W29" s="592">
        <f t="shared" si="29"/>
        <v>31701</v>
      </c>
      <c r="X29" s="593" t="str">
        <f t="shared" si="31"/>
        <v>Servicios de conducción de señales analógicas y digitales</v>
      </c>
      <c r="Y29" s="594">
        <f t="shared" si="32"/>
        <v>0</v>
      </c>
      <c r="Z29" s="570">
        <f t="shared" si="33"/>
        <v>0</v>
      </c>
      <c r="AA29" s="570">
        <f t="shared" si="34"/>
        <v>0</v>
      </c>
      <c r="AB29" s="594">
        <v>0</v>
      </c>
      <c r="AC29" s="594">
        <f t="shared" si="51"/>
        <v>0</v>
      </c>
      <c r="AW29" s="5"/>
      <c r="BA29" s="33">
        <f t="shared" si="35"/>
        <v>0</v>
      </c>
      <c r="BB29" s="33">
        <f t="shared" si="36"/>
        <v>0</v>
      </c>
      <c r="BC29" s="33">
        <f t="shared" si="37"/>
        <v>0</v>
      </c>
      <c r="BD29" s="33">
        <f t="shared" si="38"/>
        <v>0</v>
      </c>
      <c r="BE29" s="33">
        <f t="shared" si="39"/>
        <v>0</v>
      </c>
      <c r="BF29" s="33">
        <f t="shared" si="40"/>
        <v>0</v>
      </c>
      <c r="BG29" s="33">
        <f t="shared" si="41"/>
        <v>0</v>
      </c>
      <c r="BH29" s="33">
        <f t="shared" si="42"/>
        <v>0</v>
      </c>
      <c r="BI29" s="33">
        <f t="shared" si="43"/>
        <v>0</v>
      </c>
      <c r="BJ29" s="33">
        <f t="shared" si="44"/>
        <v>0</v>
      </c>
      <c r="BK29" s="33">
        <f t="shared" si="45"/>
        <v>0</v>
      </c>
      <c r="BL29" s="33">
        <f t="shared" si="46"/>
        <v>0</v>
      </c>
      <c r="BM29" s="33">
        <f t="shared" si="47"/>
        <v>0</v>
      </c>
      <c r="BN29" s="33">
        <f t="shared" si="52"/>
        <v>0</v>
      </c>
      <c r="BO29" s="33">
        <f t="shared" si="53"/>
        <v>0</v>
      </c>
      <c r="BP29" s="33">
        <f t="shared" si="54"/>
        <v>0</v>
      </c>
    </row>
    <row r="30" spans="1:68" ht="36" x14ac:dyDescent="0.2">
      <c r="A30" s="286">
        <v>33604</v>
      </c>
      <c r="B30" s="285" t="s">
        <v>22</v>
      </c>
      <c r="C30" s="46"/>
      <c r="D30" s="289">
        <f t="shared" si="30"/>
        <v>0</v>
      </c>
      <c r="E30" s="46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W30" s="592">
        <f t="shared" si="29"/>
        <v>33604</v>
      </c>
      <c r="X30" s="593" t="str">
        <f t="shared" si="31"/>
        <v>Impresión y elaboración de material informativo derivado de la operación y administración de las dependencias y entidades</v>
      </c>
      <c r="Y30" s="594">
        <f t="shared" si="32"/>
        <v>0</v>
      </c>
      <c r="Z30" s="570">
        <f t="shared" si="33"/>
        <v>0</v>
      </c>
      <c r="AA30" s="570">
        <f t="shared" si="34"/>
        <v>0</v>
      </c>
      <c r="AB30" s="594">
        <v>0</v>
      </c>
      <c r="AC30" s="594">
        <f t="shared" si="51"/>
        <v>0</v>
      </c>
      <c r="AW30" s="5"/>
      <c r="BA30" s="33">
        <f t="shared" si="35"/>
        <v>0</v>
      </c>
      <c r="BB30" s="33">
        <f t="shared" si="36"/>
        <v>0</v>
      </c>
      <c r="BC30" s="33">
        <f t="shared" si="37"/>
        <v>0</v>
      </c>
      <c r="BD30" s="33">
        <f t="shared" si="38"/>
        <v>0</v>
      </c>
      <c r="BE30" s="33">
        <f t="shared" si="39"/>
        <v>0</v>
      </c>
      <c r="BF30" s="33">
        <f t="shared" si="40"/>
        <v>0</v>
      </c>
      <c r="BG30" s="33">
        <f t="shared" si="41"/>
        <v>0</v>
      </c>
      <c r="BH30" s="33">
        <f t="shared" si="42"/>
        <v>0</v>
      </c>
      <c r="BI30" s="33">
        <f t="shared" si="43"/>
        <v>0</v>
      </c>
      <c r="BJ30" s="33">
        <f t="shared" si="44"/>
        <v>0</v>
      </c>
      <c r="BK30" s="33">
        <f t="shared" si="45"/>
        <v>0</v>
      </c>
      <c r="BL30" s="33">
        <f t="shared" si="46"/>
        <v>0</v>
      </c>
      <c r="BM30" s="33">
        <f t="shared" si="47"/>
        <v>0</v>
      </c>
      <c r="BN30" s="33">
        <f t="shared" si="52"/>
        <v>0</v>
      </c>
      <c r="BO30" s="33">
        <f t="shared" si="53"/>
        <v>0</v>
      </c>
      <c r="BP30" s="33">
        <f t="shared" si="54"/>
        <v>0</v>
      </c>
    </row>
    <row r="31" spans="1:68" x14ac:dyDescent="0.2">
      <c r="A31" s="286">
        <v>33901</v>
      </c>
      <c r="B31" s="285" t="s">
        <v>23</v>
      </c>
      <c r="C31" s="46"/>
      <c r="D31" s="289">
        <f t="shared" si="30"/>
        <v>0</v>
      </c>
      <c r="E31" s="46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W31" s="592">
        <f t="shared" si="29"/>
        <v>33901</v>
      </c>
      <c r="X31" s="593" t="str">
        <f t="shared" si="31"/>
        <v>Subcontratación de servicios con terceros</v>
      </c>
      <c r="Y31" s="594">
        <f t="shared" si="32"/>
        <v>0</v>
      </c>
      <c r="Z31" s="570">
        <f t="shared" si="33"/>
        <v>0</v>
      </c>
      <c r="AA31" s="570">
        <f t="shared" si="34"/>
        <v>0</v>
      </c>
      <c r="AB31" s="594">
        <v>0</v>
      </c>
      <c r="AC31" s="594">
        <f t="shared" si="51"/>
        <v>0</v>
      </c>
      <c r="AW31" s="5"/>
      <c r="BA31" s="33">
        <f t="shared" si="35"/>
        <v>0</v>
      </c>
      <c r="BB31" s="33">
        <f t="shared" si="36"/>
        <v>0</v>
      </c>
      <c r="BC31" s="33">
        <f t="shared" si="37"/>
        <v>0</v>
      </c>
      <c r="BD31" s="33">
        <f t="shared" si="38"/>
        <v>0</v>
      </c>
      <c r="BE31" s="33">
        <f t="shared" si="39"/>
        <v>0</v>
      </c>
      <c r="BF31" s="33">
        <f t="shared" si="40"/>
        <v>0</v>
      </c>
      <c r="BG31" s="33">
        <f t="shared" si="41"/>
        <v>0</v>
      </c>
      <c r="BH31" s="33">
        <f t="shared" si="42"/>
        <v>0</v>
      </c>
      <c r="BI31" s="33">
        <f t="shared" si="43"/>
        <v>0</v>
      </c>
      <c r="BJ31" s="33">
        <f t="shared" si="44"/>
        <v>0</v>
      </c>
      <c r="BK31" s="33">
        <f t="shared" si="45"/>
        <v>0</v>
      </c>
      <c r="BL31" s="33">
        <f t="shared" si="46"/>
        <v>0</v>
      </c>
      <c r="BM31" s="33">
        <f t="shared" si="47"/>
        <v>0</v>
      </c>
      <c r="BN31" s="33">
        <f t="shared" si="52"/>
        <v>0</v>
      </c>
      <c r="BO31" s="33">
        <f t="shared" si="53"/>
        <v>0</v>
      </c>
      <c r="BP31" s="33">
        <f t="shared" si="54"/>
        <v>0</v>
      </c>
    </row>
    <row r="32" spans="1:68" x14ac:dyDescent="0.2">
      <c r="A32" s="286">
        <v>33903</v>
      </c>
      <c r="B32" s="285" t="s">
        <v>164</v>
      </c>
      <c r="C32" s="46"/>
      <c r="D32" s="289">
        <f t="shared" si="30"/>
        <v>0</v>
      </c>
      <c r="E32" s="46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W32" s="592">
        <f t="shared" si="29"/>
        <v>33903</v>
      </c>
      <c r="X32" s="593" t="str">
        <f t="shared" si="31"/>
        <v>Servicios integrales</v>
      </c>
      <c r="Y32" s="594">
        <f t="shared" si="32"/>
        <v>0</v>
      </c>
      <c r="Z32" s="570">
        <f t="shared" si="33"/>
        <v>0</v>
      </c>
      <c r="AA32" s="570">
        <f t="shared" si="34"/>
        <v>0</v>
      </c>
      <c r="AB32" s="594">
        <v>0</v>
      </c>
      <c r="AC32" s="594">
        <f>Y32-AA32-AB32</f>
        <v>0</v>
      </c>
      <c r="AW32" s="5"/>
      <c r="BA32" s="297">
        <f t="shared" si="35"/>
        <v>0</v>
      </c>
      <c r="BB32" s="297">
        <f t="shared" si="36"/>
        <v>0</v>
      </c>
      <c r="BC32" s="297">
        <f t="shared" si="37"/>
        <v>0</v>
      </c>
      <c r="BD32" s="297">
        <f t="shared" si="38"/>
        <v>0</v>
      </c>
      <c r="BE32" s="297">
        <f t="shared" si="39"/>
        <v>0</v>
      </c>
      <c r="BF32" s="297">
        <f t="shared" si="40"/>
        <v>0</v>
      </c>
      <c r="BG32" s="297">
        <f t="shared" si="41"/>
        <v>0</v>
      </c>
      <c r="BH32" s="297">
        <f t="shared" si="42"/>
        <v>0</v>
      </c>
      <c r="BI32" s="297">
        <f t="shared" si="43"/>
        <v>0</v>
      </c>
      <c r="BJ32" s="297">
        <f t="shared" si="44"/>
        <v>0</v>
      </c>
      <c r="BK32" s="297">
        <f t="shared" si="45"/>
        <v>0</v>
      </c>
      <c r="BL32" s="297">
        <f t="shared" si="46"/>
        <v>0</v>
      </c>
      <c r="BM32" s="297">
        <f t="shared" si="47"/>
        <v>0</v>
      </c>
      <c r="BN32" s="33">
        <f t="shared" si="52"/>
        <v>0</v>
      </c>
      <c r="BO32" s="33">
        <f t="shared" si="53"/>
        <v>0</v>
      </c>
      <c r="BP32" s="33">
        <f t="shared" si="54"/>
        <v>0</v>
      </c>
    </row>
    <row r="33" spans="1:68" ht="30" customHeight="1" x14ac:dyDescent="0.2">
      <c r="A33" s="286">
        <v>36101</v>
      </c>
      <c r="B33" s="285" t="s">
        <v>26</v>
      </c>
      <c r="C33" s="46"/>
      <c r="D33" s="289">
        <f t="shared" si="30"/>
        <v>0</v>
      </c>
      <c r="E33" s="46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W33" s="592">
        <f t="shared" si="29"/>
        <v>36101</v>
      </c>
      <c r="X33" s="593" t="str">
        <f t="shared" si="31"/>
        <v>Difusión de mensajes sobre programas y actividades gubernamentales</v>
      </c>
      <c r="Y33" s="594">
        <f t="shared" si="32"/>
        <v>0</v>
      </c>
      <c r="Z33" s="570">
        <f t="shared" si="33"/>
        <v>0</v>
      </c>
      <c r="AA33" s="570">
        <f t="shared" si="34"/>
        <v>0</v>
      </c>
      <c r="AB33" s="594">
        <v>0</v>
      </c>
      <c r="AC33" s="594">
        <f t="shared" ref="AC33:AC34" si="55">Y33-AA33-AB33</f>
        <v>0</v>
      </c>
      <c r="AW33" s="5"/>
      <c r="BA33" s="297">
        <f t="shared" si="35"/>
        <v>0</v>
      </c>
      <c r="BB33" s="297">
        <f t="shared" si="36"/>
        <v>0</v>
      </c>
      <c r="BC33" s="297">
        <f t="shared" si="37"/>
        <v>0</v>
      </c>
      <c r="BD33" s="297">
        <f t="shared" si="38"/>
        <v>0</v>
      </c>
      <c r="BE33" s="297">
        <f t="shared" si="39"/>
        <v>0</v>
      </c>
      <c r="BF33" s="297">
        <f t="shared" si="40"/>
        <v>0</v>
      </c>
      <c r="BG33" s="297">
        <f t="shared" si="41"/>
        <v>0</v>
      </c>
      <c r="BH33" s="297">
        <f t="shared" si="42"/>
        <v>0</v>
      </c>
      <c r="BI33" s="297">
        <f t="shared" si="43"/>
        <v>0</v>
      </c>
      <c r="BJ33" s="297">
        <f t="shared" si="44"/>
        <v>0</v>
      </c>
      <c r="BK33" s="297">
        <f t="shared" si="45"/>
        <v>0</v>
      </c>
      <c r="BL33" s="297">
        <f t="shared" si="46"/>
        <v>0</v>
      </c>
      <c r="BM33" s="297">
        <f t="shared" si="47"/>
        <v>0</v>
      </c>
      <c r="BN33" s="33">
        <f t="shared" si="52"/>
        <v>0</v>
      </c>
      <c r="BO33" s="33">
        <f t="shared" si="53"/>
        <v>0</v>
      </c>
      <c r="BP33" s="33">
        <f t="shared" si="54"/>
        <v>0</v>
      </c>
    </row>
    <row r="34" spans="1:68" x14ac:dyDescent="0.2">
      <c r="A34" s="284">
        <v>53101</v>
      </c>
      <c r="B34" s="285" t="s">
        <v>27</v>
      </c>
      <c r="C34" s="46"/>
      <c r="D34" s="289">
        <f t="shared" si="30"/>
        <v>0</v>
      </c>
      <c r="E34" s="46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W34" s="592">
        <f t="shared" si="29"/>
        <v>53101</v>
      </c>
      <c r="X34" s="593" t="str">
        <f t="shared" si="31"/>
        <v>Equipo médico y de laboratorio</v>
      </c>
      <c r="Y34" s="594">
        <f t="shared" si="32"/>
        <v>0</v>
      </c>
      <c r="Z34" s="570">
        <f t="shared" si="33"/>
        <v>0</v>
      </c>
      <c r="AA34" s="570">
        <f t="shared" si="34"/>
        <v>0</v>
      </c>
      <c r="AB34" s="594">
        <v>0</v>
      </c>
      <c r="AC34" s="594">
        <f t="shared" si="55"/>
        <v>0</v>
      </c>
      <c r="AW34" s="5"/>
      <c r="BA34" s="297">
        <f t="shared" si="35"/>
        <v>0</v>
      </c>
      <c r="BB34" s="297">
        <f t="shared" si="36"/>
        <v>0</v>
      </c>
      <c r="BC34" s="297">
        <f t="shared" si="37"/>
        <v>0</v>
      </c>
      <c r="BD34" s="297">
        <f t="shared" si="38"/>
        <v>0</v>
      </c>
      <c r="BE34" s="297">
        <f t="shared" si="39"/>
        <v>0</v>
      </c>
      <c r="BF34" s="297">
        <f t="shared" si="40"/>
        <v>0</v>
      </c>
      <c r="BG34" s="297">
        <f t="shared" si="41"/>
        <v>0</v>
      </c>
      <c r="BH34" s="297">
        <f t="shared" si="42"/>
        <v>0</v>
      </c>
      <c r="BI34" s="297">
        <f t="shared" si="43"/>
        <v>0</v>
      </c>
      <c r="BJ34" s="297">
        <f t="shared" si="44"/>
        <v>0</v>
      </c>
      <c r="BK34" s="297">
        <f t="shared" si="45"/>
        <v>0</v>
      </c>
      <c r="BL34" s="297">
        <f t="shared" si="46"/>
        <v>0</v>
      </c>
      <c r="BM34" s="297">
        <f t="shared" si="47"/>
        <v>0</v>
      </c>
      <c r="BN34" s="33">
        <f t="shared" si="52"/>
        <v>0</v>
      </c>
      <c r="BO34" s="33">
        <f t="shared" si="53"/>
        <v>0</v>
      </c>
      <c r="BP34" s="33">
        <f t="shared" si="54"/>
        <v>0</v>
      </c>
    </row>
    <row r="35" spans="1:68" x14ac:dyDescent="0.2">
      <c r="A35" s="287">
        <v>53201</v>
      </c>
      <c r="B35" s="288" t="s">
        <v>28</v>
      </c>
      <c r="C35" s="185"/>
      <c r="D35" s="290">
        <f t="shared" si="30"/>
        <v>0</v>
      </c>
      <c r="E35" s="185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W35" s="595">
        <f t="shared" si="29"/>
        <v>53201</v>
      </c>
      <c r="X35" s="596" t="str">
        <f t="shared" si="31"/>
        <v>Instrumental médico y de laboratorio</v>
      </c>
      <c r="Y35" s="597">
        <f t="shared" si="32"/>
        <v>0</v>
      </c>
      <c r="Z35" s="573">
        <f t="shared" si="33"/>
        <v>0</v>
      </c>
      <c r="AA35" s="573">
        <f t="shared" si="34"/>
        <v>0</v>
      </c>
      <c r="AB35" s="597">
        <v>0</v>
      </c>
      <c r="AC35" s="597">
        <f t="shared" si="51"/>
        <v>0</v>
      </c>
      <c r="AW35" s="5"/>
      <c r="BA35" s="297">
        <f t="shared" si="35"/>
        <v>0</v>
      </c>
      <c r="BB35" s="297">
        <f t="shared" si="36"/>
        <v>0</v>
      </c>
      <c r="BC35" s="297">
        <f t="shared" si="37"/>
        <v>0</v>
      </c>
      <c r="BD35" s="297">
        <f t="shared" si="38"/>
        <v>0</v>
      </c>
      <c r="BE35" s="297">
        <f t="shared" si="39"/>
        <v>0</v>
      </c>
      <c r="BF35" s="297">
        <f t="shared" si="40"/>
        <v>0</v>
      </c>
      <c r="BG35" s="297">
        <f t="shared" si="41"/>
        <v>0</v>
      </c>
      <c r="BH35" s="297">
        <f t="shared" si="42"/>
        <v>0</v>
      </c>
      <c r="BI35" s="297">
        <f t="shared" si="43"/>
        <v>0</v>
      </c>
      <c r="BJ35" s="297">
        <f t="shared" si="44"/>
        <v>0</v>
      </c>
      <c r="BK35" s="297">
        <f t="shared" si="45"/>
        <v>0</v>
      </c>
      <c r="BL35" s="297">
        <f t="shared" si="46"/>
        <v>0</v>
      </c>
      <c r="BM35" s="297">
        <f t="shared" si="47"/>
        <v>0</v>
      </c>
      <c r="BN35" s="33">
        <f t="shared" si="52"/>
        <v>0</v>
      </c>
      <c r="BO35" s="33">
        <f t="shared" si="53"/>
        <v>0</v>
      </c>
      <c r="BP35" s="33">
        <f t="shared" si="54"/>
        <v>0</v>
      </c>
    </row>
    <row r="36" spans="1:68" x14ac:dyDescent="0.2">
      <c r="A36" s="853" t="s">
        <v>12</v>
      </c>
      <c r="B36" s="853"/>
      <c r="C36" s="468">
        <f t="shared" ref="C36:T36" si="56">SUM(C26:C35)</f>
        <v>0</v>
      </c>
      <c r="D36" s="468">
        <f t="shared" si="56"/>
        <v>0</v>
      </c>
      <c r="E36" s="468">
        <f t="shared" si="56"/>
        <v>0</v>
      </c>
      <c r="F36" s="468">
        <f t="shared" si="56"/>
        <v>0</v>
      </c>
      <c r="G36" s="468">
        <f t="shared" si="56"/>
        <v>0</v>
      </c>
      <c r="H36" s="468">
        <f t="shared" si="56"/>
        <v>0</v>
      </c>
      <c r="I36" s="468">
        <f t="shared" si="56"/>
        <v>0</v>
      </c>
      <c r="J36" s="468">
        <f t="shared" si="56"/>
        <v>0</v>
      </c>
      <c r="K36" s="468">
        <f t="shared" si="56"/>
        <v>0</v>
      </c>
      <c r="L36" s="468">
        <f t="shared" si="56"/>
        <v>0</v>
      </c>
      <c r="M36" s="468">
        <f t="shared" si="56"/>
        <v>0</v>
      </c>
      <c r="N36" s="468">
        <f t="shared" si="56"/>
        <v>0</v>
      </c>
      <c r="O36" s="468">
        <f t="shared" si="56"/>
        <v>0</v>
      </c>
      <c r="P36" s="468">
        <f t="shared" si="56"/>
        <v>0</v>
      </c>
      <c r="Q36" s="468">
        <f t="shared" si="56"/>
        <v>0</v>
      </c>
      <c r="R36" s="468">
        <f t="shared" si="56"/>
        <v>0</v>
      </c>
      <c r="S36" s="468">
        <f t="shared" si="56"/>
        <v>0</v>
      </c>
      <c r="T36" s="468">
        <f t="shared" si="56"/>
        <v>0</v>
      </c>
      <c r="W36" s="843" t="s">
        <v>12</v>
      </c>
      <c r="X36" s="843"/>
      <c r="Y36" s="470">
        <f>SUM(Y26:Y35)</f>
        <v>0</v>
      </c>
      <c r="Z36" s="470">
        <f>SUM(Z26:Z35)</f>
        <v>0</v>
      </c>
      <c r="AA36" s="470">
        <f>SUM(AA26:AA35)</f>
        <v>0</v>
      </c>
      <c r="AB36" s="470">
        <f>SUM(AB26:AB35)</f>
        <v>0</v>
      </c>
      <c r="AC36" s="470">
        <f>SUM(AC26:AC35)</f>
        <v>0</v>
      </c>
      <c r="AW36" s="5"/>
      <c r="BA36" s="472">
        <f t="shared" ref="BA36:BP36" si="57">SUM(BA26:BA35)</f>
        <v>0</v>
      </c>
      <c r="BB36" s="472">
        <f t="shared" si="57"/>
        <v>0</v>
      </c>
      <c r="BC36" s="472">
        <f t="shared" si="57"/>
        <v>0</v>
      </c>
      <c r="BD36" s="472">
        <f t="shared" si="57"/>
        <v>0</v>
      </c>
      <c r="BE36" s="472">
        <f t="shared" si="57"/>
        <v>0</v>
      </c>
      <c r="BF36" s="472">
        <f t="shared" si="57"/>
        <v>0</v>
      </c>
      <c r="BG36" s="472">
        <f t="shared" si="57"/>
        <v>0</v>
      </c>
      <c r="BH36" s="472">
        <f t="shared" si="57"/>
        <v>0</v>
      </c>
      <c r="BI36" s="472">
        <f t="shared" si="57"/>
        <v>0</v>
      </c>
      <c r="BJ36" s="472">
        <f t="shared" si="57"/>
        <v>0</v>
      </c>
      <c r="BK36" s="472">
        <f t="shared" si="57"/>
        <v>0</v>
      </c>
      <c r="BL36" s="472">
        <f t="shared" si="57"/>
        <v>0</v>
      </c>
      <c r="BM36" s="472">
        <f t="shared" si="57"/>
        <v>0</v>
      </c>
      <c r="BN36" s="472">
        <f t="shared" si="57"/>
        <v>0</v>
      </c>
      <c r="BO36" s="472">
        <f t="shared" si="57"/>
        <v>0</v>
      </c>
      <c r="BP36" s="472">
        <f t="shared" si="57"/>
        <v>0</v>
      </c>
    </row>
    <row r="37" spans="1:68" ht="24" customHeight="1" x14ac:dyDescent="0.2">
      <c r="W37" s="196"/>
      <c r="X37" s="196"/>
      <c r="Y37" s="196"/>
      <c r="Z37" s="196"/>
      <c r="AA37" s="196"/>
      <c r="AB37" s="196"/>
      <c r="AC37" s="196"/>
      <c r="AW37" s="5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/>
    </row>
    <row r="38" spans="1:68" x14ac:dyDescent="0.2">
      <c r="W38" s="808" t="str">
        <f>+A39</f>
        <v>Cifras transversales de los conceptos de gasto: "Remuneraciones al personal" y "Adquisición y distribución de medicamentos, material de curación y otros insumos"</v>
      </c>
      <c r="X38" s="808"/>
      <c r="Y38" s="808"/>
      <c r="Z38" s="808"/>
      <c r="AA38" s="808"/>
      <c r="AB38" s="808"/>
      <c r="AC38" s="808"/>
      <c r="AW38" s="5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3"/>
      <c r="BP38" s="153"/>
    </row>
    <row r="39" spans="1:68" s="6" customFormat="1" x14ac:dyDescent="0.2">
      <c r="A39" s="260" t="s">
        <v>250</v>
      </c>
      <c r="B39" s="291"/>
      <c r="C39" s="292"/>
      <c r="D39" s="274"/>
      <c r="E39" s="293"/>
      <c r="F39" s="293"/>
      <c r="G39" s="293"/>
      <c r="H39" s="293"/>
      <c r="I39" s="293"/>
      <c r="J39" s="293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W39" s="808"/>
      <c r="X39" s="808"/>
      <c r="Y39" s="808"/>
      <c r="Z39" s="808"/>
      <c r="AA39" s="808"/>
      <c r="AB39" s="808"/>
      <c r="AC39" s="808"/>
      <c r="AW39" s="26"/>
      <c r="BA39" s="293"/>
      <c r="BB39" s="293"/>
      <c r="BC39" s="293"/>
      <c r="BD39" s="293"/>
      <c r="BE39" s="293"/>
      <c r="BF39" s="293"/>
      <c r="BG39" s="293"/>
      <c r="BH39" s="293"/>
      <c r="BI39" s="293"/>
      <c r="BJ39" s="293"/>
      <c r="BK39" s="293"/>
      <c r="BL39" s="293"/>
      <c r="BM39" s="293"/>
      <c r="BN39" s="293"/>
      <c r="BO39" s="293"/>
      <c r="BP39" s="293"/>
    </row>
    <row r="40" spans="1:68" s="6" customFormat="1" ht="15" customHeight="1" x14ac:dyDescent="0.2">
      <c r="A40" s="804" t="s">
        <v>238</v>
      </c>
      <c r="B40" s="858"/>
      <c r="C40" s="860" t="s">
        <v>5</v>
      </c>
      <c r="D40" s="860"/>
      <c r="E40" s="860"/>
      <c r="F40" s="860"/>
      <c r="G40" s="860"/>
      <c r="H40" s="860"/>
      <c r="I40" s="860"/>
      <c r="J40" s="860"/>
      <c r="K40" s="860"/>
      <c r="L40" s="860"/>
      <c r="M40" s="860"/>
      <c r="N40" s="860"/>
      <c r="O40" s="860"/>
      <c r="P40" s="860"/>
      <c r="Q40" s="860"/>
      <c r="R40" s="860"/>
      <c r="S40" s="860"/>
      <c r="T40" s="860"/>
      <c r="W40" s="843" t="str">
        <f>+A40</f>
        <v>Concepto de gasto</v>
      </c>
      <c r="X40" s="843"/>
      <c r="Y40" s="849" t="s">
        <v>5</v>
      </c>
      <c r="Z40" s="849"/>
      <c r="AA40" s="849"/>
      <c r="AB40" s="849"/>
      <c r="AC40" s="849"/>
      <c r="AW40" s="26"/>
      <c r="BA40" s="293"/>
      <c r="BB40" s="293"/>
      <c r="BC40" s="293"/>
      <c r="BD40" s="293"/>
      <c r="BE40" s="293"/>
      <c r="BF40" s="293"/>
      <c r="BG40" s="293"/>
      <c r="BH40" s="293"/>
      <c r="BI40" s="293"/>
      <c r="BJ40" s="293"/>
      <c r="BK40" s="293"/>
      <c r="BL40" s="293"/>
      <c r="BM40" s="293"/>
      <c r="BN40" s="293"/>
      <c r="BO40" s="293"/>
      <c r="BP40" s="293"/>
    </row>
    <row r="41" spans="1:68" s="6" customFormat="1" ht="30.75" customHeight="1" x14ac:dyDescent="0.2">
      <c r="A41" s="859"/>
      <c r="B41" s="858"/>
      <c r="C41" s="465" t="s">
        <v>4</v>
      </c>
      <c r="D41" s="466" t="s">
        <v>2</v>
      </c>
      <c r="E41" s="467">
        <v>44927</v>
      </c>
      <c r="F41" s="467">
        <v>44958</v>
      </c>
      <c r="G41" s="467">
        <v>44986</v>
      </c>
      <c r="H41" s="467">
        <v>45017</v>
      </c>
      <c r="I41" s="467">
        <v>45047</v>
      </c>
      <c r="J41" s="467">
        <v>45078</v>
      </c>
      <c r="K41" s="467">
        <v>45108</v>
      </c>
      <c r="L41" s="467">
        <v>45139</v>
      </c>
      <c r="M41" s="467">
        <v>45170</v>
      </c>
      <c r="N41" s="467">
        <v>45200</v>
      </c>
      <c r="O41" s="467">
        <v>45231</v>
      </c>
      <c r="P41" s="467">
        <v>45261</v>
      </c>
      <c r="Q41" s="467">
        <v>45292</v>
      </c>
      <c r="R41" s="467">
        <v>45323</v>
      </c>
      <c r="S41" s="467">
        <v>45352</v>
      </c>
      <c r="T41" s="467">
        <v>45383</v>
      </c>
      <c r="W41" s="843"/>
      <c r="X41" s="843"/>
      <c r="Y41" s="537" t="s">
        <v>4</v>
      </c>
      <c r="Z41" s="537" t="s">
        <v>3</v>
      </c>
      <c r="AA41" s="537" t="s">
        <v>2</v>
      </c>
      <c r="AB41" s="537" t="s">
        <v>226</v>
      </c>
      <c r="AC41" s="537" t="s">
        <v>1</v>
      </c>
      <c r="AW41" s="26"/>
      <c r="BA41" s="293"/>
      <c r="BB41" s="293"/>
      <c r="BC41" s="293"/>
      <c r="BD41" s="293"/>
      <c r="BE41" s="293"/>
      <c r="BF41" s="293"/>
      <c r="BG41" s="293"/>
      <c r="BH41" s="293"/>
      <c r="BI41" s="293"/>
      <c r="BJ41" s="293"/>
      <c r="BK41" s="293"/>
      <c r="BL41" s="293"/>
      <c r="BM41" s="293"/>
      <c r="BN41" s="293"/>
      <c r="BO41" s="293"/>
      <c r="BP41" s="293"/>
    </row>
    <row r="42" spans="1:68" s="6" customFormat="1" ht="15" customHeight="1" x14ac:dyDescent="0.2">
      <c r="A42" s="863" t="s">
        <v>205</v>
      </c>
      <c r="B42" s="864"/>
      <c r="C42" s="865"/>
      <c r="D42" s="865"/>
      <c r="E42" s="865"/>
      <c r="F42" s="865"/>
      <c r="G42" s="865"/>
      <c r="H42" s="865"/>
      <c r="I42" s="865"/>
      <c r="J42" s="865"/>
      <c r="K42" s="865"/>
      <c r="L42" s="865"/>
      <c r="M42" s="865"/>
      <c r="N42" s="865"/>
      <c r="O42" s="865"/>
      <c r="P42" s="865"/>
      <c r="Q42" s="865"/>
      <c r="R42" s="865"/>
      <c r="S42" s="865"/>
      <c r="T42" s="865"/>
      <c r="W42" s="850" t="str">
        <f>+A42</f>
        <v>NUMERARIO</v>
      </c>
      <c r="X42" s="851"/>
      <c r="Y42" s="851"/>
      <c r="Z42" s="851"/>
      <c r="AA42" s="851"/>
      <c r="AB42" s="851"/>
      <c r="AC42" s="852"/>
      <c r="AW42" s="26"/>
      <c r="BA42" s="293"/>
      <c r="BB42" s="293"/>
      <c r="BC42" s="293"/>
      <c r="BD42" s="293"/>
      <c r="BE42" s="293"/>
      <c r="BF42" s="293"/>
      <c r="BG42" s="293"/>
      <c r="BH42" s="293"/>
      <c r="BI42" s="293"/>
      <c r="BJ42" s="293"/>
      <c r="BK42" s="293"/>
      <c r="BL42" s="293"/>
      <c r="BM42" s="293"/>
      <c r="BN42" s="293"/>
      <c r="BO42" s="293"/>
      <c r="BP42" s="293"/>
    </row>
    <row r="43" spans="1:68" s="6" customFormat="1" ht="15" customHeight="1" x14ac:dyDescent="0.2">
      <c r="A43" s="861" t="s">
        <v>239</v>
      </c>
      <c r="B43" s="862"/>
      <c r="C43" s="294">
        <f>+'1. REM-NUM'!E53</f>
        <v>602245075.21000004</v>
      </c>
      <c r="D43" s="289">
        <f>SUM(E43:T43)</f>
        <v>388282581.73999935</v>
      </c>
      <c r="E43" s="294">
        <f>+'1. REM-NUM'!G53</f>
        <v>0</v>
      </c>
      <c r="F43" s="294">
        <f>+'1. REM-NUM'!H53</f>
        <v>0</v>
      </c>
      <c r="G43" s="294">
        <f>+'1. REM-NUM'!I53</f>
        <v>190606302.13</v>
      </c>
      <c r="H43" s="294">
        <f>+'1. REM-NUM'!J53</f>
        <v>63473139.390000001</v>
      </c>
      <c r="I43" s="294">
        <f>+'1. REM-NUM'!K53</f>
        <v>63751221.579999998</v>
      </c>
      <c r="J43" s="294">
        <f>+'1. REM-NUM'!L53</f>
        <v>70451918.639999405</v>
      </c>
      <c r="K43" s="294">
        <f>+'1. REM-NUM'!M53</f>
        <v>0</v>
      </c>
      <c r="L43" s="294">
        <f>+'1. REM-NUM'!N53</f>
        <v>0</v>
      </c>
      <c r="M43" s="294">
        <f>+'1. REM-NUM'!O53</f>
        <v>0</v>
      </c>
      <c r="N43" s="294">
        <f>+'1. REM-NUM'!P53</f>
        <v>0</v>
      </c>
      <c r="O43" s="294">
        <f>+'1. REM-NUM'!Q53</f>
        <v>0</v>
      </c>
      <c r="P43" s="294">
        <f>+'1. REM-NUM'!R53</f>
        <v>0</v>
      </c>
      <c r="Q43" s="294">
        <f>+'1. REM-NUM'!S53</f>
        <v>0</v>
      </c>
      <c r="R43" s="295"/>
      <c r="S43" s="295"/>
      <c r="T43" s="295"/>
      <c r="W43" s="844" t="str">
        <f>+A43</f>
        <v>Remuneraciones al personal</v>
      </c>
      <c r="X43" s="845"/>
      <c r="Y43" s="594">
        <f>+C43</f>
        <v>602245075.21000004</v>
      </c>
      <c r="Z43" s="570">
        <f>VLOOKUP(W43,$A$43:$BP$44,VLOOKUP($AC$7,$AW$2:$AY$17,2,0),0)</f>
        <v>70451918.639999405</v>
      </c>
      <c r="AA43" s="570">
        <f>VLOOKUP(W43,$A$43:$BP$44,VLOOKUP($AC$7,$AW$2:$AY$17,3,0),0)</f>
        <v>388282581.73999935</v>
      </c>
      <c r="AB43" s="594">
        <v>0</v>
      </c>
      <c r="AC43" s="594">
        <f>Y43-AA43-AB43</f>
        <v>213962493.47000068</v>
      </c>
      <c r="AW43" s="26"/>
      <c r="BA43" s="297">
        <f>E43</f>
        <v>0</v>
      </c>
      <c r="BB43" s="297">
        <f t="shared" ref="BB43:BN44" si="58">+BA43+F43</f>
        <v>0</v>
      </c>
      <c r="BC43" s="297">
        <f t="shared" si="58"/>
        <v>190606302.13</v>
      </c>
      <c r="BD43" s="297">
        <f t="shared" si="58"/>
        <v>254079441.51999998</v>
      </c>
      <c r="BE43" s="297">
        <f t="shared" si="58"/>
        <v>317830663.09999996</v>
      </c>
      <c r="BF43" s="297">
        <f t="shared" si="58"/>
        <v>388282581.73999935</v>
      </c>
      <c r="BG43" s="297">
        <f t="shared" si="58"/>
        <v>388282581.73999935</v>
      </c>
      <c r="BH43" s="297">
        <f t="shared" si="58"/>
        <v>388282581.73999935</v>
      </c>
      <c r="BI43" s="297">
        <f t="shared" si="58"/>
        <v>388282581.73999935</v>
      </c>
      <c r="BJ43" s="297">
        <f t="shared" si="58"/>
        <v>388282581.73999935</v>
      </c>
      <c r="BK43" s="297">
        <f t="shared" si="58"/>
        <v>388282581.73999935</v>
      </c>
      <c r="BL43" s="297">
        <f t="shared" ref="BL43" si="59">+BK43+P43</f>
        <v>388282581.73999935</v>
      </c>
      <c r="BM43" s="297">
        <f t="shared" ref="BM43" si="60">+BL43+Q43</f>
        <v>388282581.73999935</v>
      </c>
      <c r="BN43" s="297">
        <f t="shared" ref="BN43" si="61">+BM43+R43</f>
        <v>388282581.73999935</v>
      </c>
      <c r="BO43" s="297">
        <f t="shared" ref="BO43" si="62">+BN43+S43</f>
        <v>388282581.73999935</v>
      </c>
      <c r="BP43" s="297">
        <f t="shared" ref="BP43" si="63">+BO43+T43</f>
        <v>388282581.73999935</v>
      </c>
    </row>
    <row r="44" spans="1:68" s="6" customFormat="1" ht="35.25" customHeight="1" x14ac:dyDescent="0.2">
      <c r="A44" s="854" t="s">
        <v>202</v>
      </c>
      <c r="B44" s="855"/>
      <c r="C44" s="296">
        <f>+'2. MED'!C43</f>
        <v>185000000</v>
      </c>
      <c r="D44" s="290">
        <f>SUM(E44:T44)</f>
        <v>0</v>
      </c>
      <c r="E44" s="296">
        <f>+'2. MED'!E43</f>
        <v>0</v>
      </c>
      <c r="F44" s="296">
        <f>+'2. MED'!F43</f>
        <v>0</v>
      </c>
      <c r="G44" s="296">
        <f>+'2. MED'!G43</f>
        <v>0</v>
      </c>
      <c r="H44" s="296">
        <f>+'2. MED'!H43</f>
        <v>0</v>
      </c>
      <c r="I44" s="296">
        <f>+'2. MED'!I43</f>
        <v>0</v>
      </c>
      <c r="J44" s="296">
        <f>+'2. MED'!J43</f>
        <v>0</v>
      </c>
      <c r="K44" s="296">
        <f>+'2. MED'!K43</f>
        <v>0</v>
      </c>
      <c r="L44" s="296">
        <f>+'2. MED'!L43</f>
        <v>0</v>
      </c>
      <c r="M44" s="296">
        <f>+'2. MED'!M43</f>
        <v>0</v>
      </c>
      <c r="N44" s="296">
        <f>+'2. MED'!N43</f>
        <v>0</v>
      </c>
      <c r="O44" s="296">
        <f>+'2. MED'!O43</f>
        <v>0</v>
      </c>
      <c r="P44" s="296">
        <f>+'2. MED'!P43</f>
        <v>0</v>
      </c>
      <c r="Q44" s="296">
        <f>+'2. MED'!Q43</f>
        <v>0</v>
      </c>
      <c r="R44" s="296">
        <f>+'2. MED'!R43</f>
        <v>0</v>
      </c>
      <c r="S44" s="296">
        <f>+'2. MED'!S43</f>
        <v>0</v>
      </c>
      <c r="T44" s="296">
        <f>+'2. MED'!T43</f>
        <v>0</v>
      </c>
      <c r="W44" s="841" t="str">
        <f>+A44</f>
        <v>Adquisición y distribución de medicamentos, material de curación y otros insumos</v>
      </c>
      <c r="X44" s="842">
        <f>+B44</f>
        <v>0</v>
      </c>
      <c r="Y44" s="597">
        <f>+C44</f>
        <v>185000000</v>
      </c>
      <c r="Z44" s="573">
        <f>VLOOKUP(W44,$A$43:$BP$44,VLOOKUP($AC$7,$AW$2:$AY$17,2,0),0)</f>
        <v>0</v>
      </c>
      <c r="AA44" s="573">
        <f>VLOOKUP(W44,$A$43:$BP$44,VLOOKUP($AC$7,$AW$2:$AY$17,3,0),0)</f>
        <v>0</v>
      </c>
      <c r="AB44" s="597">
        <v>0</v>
      </c>
      <c r="AC44" s="597">
        <f>Y44-AA44-AB44</f>
        <v>185000000</v>
      </c>
      <c r="AW44" s="26"/>
      <c r="BA44" s="297">
        <f>E44</f>
        <v>0</v>
      </c>
      <c r="BB44" s="297">
        <f t="shared" si="58"/>
        <v>0</v>
      </c>
      <c r="BC44" s="297">
        <f t="shared" si="58"/>
        <v>0</v>
      </c>
      <c r="BD44" s="297">
        <f t="shared" si="58"/>
        <v>0</v>
      </c>
      <c r="BE44" s="297">
        <f t="shared" si="58"/>
        <v>0</v>
      </c>
      <c r="BF44" s="297">
        <f t="shared" si="58"/>
        <v>0</v>
      </c>
      <c r="BG44" s="297">
        <f t="shared" si="58"/>
        <v>0</v>
      </c>
      <c r="BH44" s="297">
        <f t="shared" si="58"/>
        <v>0</v>
      </c>
      <c r="BI44" s="297">
        <f t="shared" si="58"/>
        <v>0</v>
      </c>
      <c r="BJ44" s="297">
        <f t="shared" si="58"/>
        <v>0</v>
      </c>
      <c r="BK44" s="297">
        <f t="shared" si="58"/>
        <v>0</v>
      </c>
      <c r="BL44" s="297">
        <f t="shared" si="58"/>
        <v>0</v>
      </c>
      <c r="BM44" s="297">
        <f t="shared" si="58"/>
        <v>0</v>
      </c>
      <c r="BN44" s="297">
        <f t="shared" si="58"/>
        <v>0</v>
      </c>
      <c r="BO44" s="297">
        <f t="shared" ref="BO44:BP44" si="64">+BN44+T44</f>
        <v>0</v>
      </c>
      <c r="BP44" s="297">
        <f t="shared" si="64"/>
        <v>0</v>
      </c>
    </row>
    <row r="45" spans="1:68" ht="12.75" customHeight="1" x14ac:dyDescent="0.2">
      <c r="A45" s="853" t="s">
        <v>12</v>
      </c>
      <c r="B45" s="853"/>
      <c r="C45" s="468">
        <f t="shared" ref="C45:O45" si="65">SUM(C43:C44)</f>
        <v>787245075.21000004</v>
      </c>
      <c r="D45" s="468">
        <f t="shared" si="65"/>
        <v>388282581.73999935</v>
      </c>
      <c r="E45" s="468">
        <f t="shared" si="65"/>
        <v>0</v>
      </c>
      <c r="F45" s="468">
        <f t="shared" si="65"/>
        <v>0</v>
      </c>
      <c r="G45" s="468">
        <f t="shared" si="65"/>
        <v>190606302.13</v>
      </c>
      <c r="H45" s="468">
        <f t="shared" si="65"/>
        <v>63473139.390000001</v>
      </c>
      <c r="I45" s="468">
        <f t="shared" si="65"/>
        <v>63751221.579999998</v>
      </c>
      <c r="J45" s="468">
        <f t="shared" si="65"/>
        <v>70451918.639999405</v>
      </c>
      <c r="K45" s="468">
        <f t="shared" si="65"/>
        <v>0</v>
      </c>
      <c r="L45" s="468">
        <f t="shared" si="65"/>
        <v>0</v>
      </c>
      <c r="M45" s="468">
        <f t="shared" si="65"/>
        <v>0</v>
      </c>
      <c r="N45" s="468">
        <f t="shared" si="65"/>
        <v>0</v>
      </c>
      <c r="O45" s="468">
        <f t="shared" si="65"/>
        <v>0</v>
      </c>
      <c r="P45" s="468">
        <f>SUM(P43:P44)</f>
        <v>0</v>
      </c>
      <c r="Q45" s="468">
        <f>SUM(Q43:Q44)</f>
        <v>0</v>
      </c>
      <c r="R45" s="468">
        <f>+R44</f>
        <v>0</v>
      </c>
      <c r="S45" s="468">
        <f t="shared" ref="S45:T45" si="66">+S44</f>
        <v>0</v>
      </c>
      <c r="T45" s="468">
        <f t="shared" si="66"/>
        <v>0</v>
      </c>
      <c r="W45" s="843" t="s">
        <v>12</v>
      </c>
      <c r="X45" s="843"/>
      <c r="Y45" s="470">
        <f>SUM(Y43:Y44)</f>
        <v>787245075.21000004</v>
      </c>
      <c r="Z45" s="470">
        <f>SUM(Z43:Z44)</f>
        <v>70451918.639999405</v>
      </c>
      <c r="AA45" s="470">
        <f>SUM(AA43:AA44)</f>
        <v>388282581.73999935</v>
      </c>
      <c r="AB45" s="470">
        <f>SUM(AB43:AB44)</f>
        <v>0</v>
      </c>
      <c r="AC45" s="470">
        <f>SUM(AC43:AC44)</f>
        <v>398962493.47000068</v>
      </c>
      <c r="AW45" s="5"/>
      <c r="BA45" s="472">
        <f t="shared" ref="BA45:BP45" si="67">SUM(BA43:BA44)</f>
        <v>0</v>
      </c>
      <c r="BB45" s="472">
        <f t="shared" si="67"/>
        <v>0</v>
      </c>
      <c r="BC45" s="472">
        <f t="shared" si="67"/>
        <v>190606302.13</v>
      </c>
      <c r="BD45" s="472">
        <f t="shared" si="67"/>
        <v>254079441.51999998</v>
      </c>
      <c r="BE45" s="472">
        <f t="shared" si="67"/>
        <v>317830663.09999996</v>
      </c>
      <c r="BF45" s="472">
        <f t="shared" si="67"/>
        <v>388282581.73999935</v>
      </c>
      <c r="BG45" s="472">
        <f t="shared" si="67"/>
        <v>388282581.73999935</v>
      </c>
      <c r="BH45" s="472">
        <f t="shared" si="67"/>
        <v>388282581.73999935</v>
      </c>
      <c r="BI45" s="472">
        <f t="shared" si="67"/>
        <v>388282581.73999935</v>
      </c>
      <c r="BJ45" s="472">
        <f t="shared" si="67"/>
        <v>388282581.73999935</v>
      </c>
      <c r="BK45" s="472">
        <f>SUM(BK43:BK44)</f>
        <v>388282581.73999935</v>
      </c>
      <c r="BL45" s="472">
        <f t="shared" si="67"/>
        <v>388282581.73999935</v>
      </c>
      <c r="BM45" s="472">
        <f t="shared" si="67"/>
        <v>388282581.73999935</v>
      </c>
      <c r="BN45" s="472">
        <f t="shared" si="67"/>
        <v>388282581.73999935</v>
      </c>
      <c r="BO45" s="472">
        <f t="shared" si="67"/>
        <v>388282581.73999935</v>
      </c>
      <c r="BP45" s="472">
        <f t="shared" si="67"/>
        <v>388282581.73999935</v>
      </c>
    </row>
    <row r="46" spans="1:68" ht="15" x14ac:dyDescent="0.25">
      <c r="A46" s="856" t="s">
        <v>235</v>
      </c>
      <c r="B46" s="857"/>
      <c r="C46" s="857"/>
      <c r="D46" s="857"/>
      <c r="E46" s="857"/>
      <c r="F46" s="857"/>
      <c r="G46" s="857"/>
      <c r="H46" s="857"/>
      <c r="I46" s="857"/>
      <c r="J46" s="857"/>
      <c r="K46" s="857"/>
      <c r="L46" s="857"/>
      <c r="M46" s="857"/>
      <c r="N46" s="857"/>
      <c r="O46" s="857"/>
      <c r="P46" s="857"/>
      <c r="Q46" s="857"/>
      <c r="R46" s="857"/>
      <c r="S46" s="857"/>
      <c r="T46" s="857"/>
      <c r="W46" s="846" t="str">
        <f>+A46</f>
        <v>ESPECIE</v>
      </c>
      <c r="X46" s="847"/>
      <c r="Y46" s="847"/>
      <c r="Z46" s="847"/>
      <c r="AA46" s="847"/>
      <c r="AB46" s="847"/>
      <c r="AC46" s="848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3"/>
      <c r="BN46" s="153"/>
      <c r="BO46" s="153"/>
      <c r="BP46" s="153"/>
    </row>
    <row r="47" spans="1:68" ht="30.75" customHeight="1" x14ac:dyDescent="0.2">
      <c r="A47" s="854" t="s">
        <v>202</v>
      </c>
      <c r="B47" s="855"/>
      <c r="C47" s="296">
        <f>+'2. MED'!C51</f>
        <v>102548147.17</v>
      </c>
      <c r="D47" s="290">
        <f>SUM(E47:T47)</f>
        <v>0</v>
      </c>
      <c r="E47" s="296">
        <f>+'2. MED'!E51</f>
        <v>0</v>
      </c>
      <c r="F47" s="296">
        <f>+'2. MED'!F51</f>
        <v>0</v>
      </c>
      <c r="G47" s="296">
        <f>+'2. MED'!G51</f>
        <v>0</v>
      </c>
      <c r="H47" s="296">
        <f>+'2. MED'!H51</f>
        <v>0</v>
      </c>
      <c r="I47" s="296">
        <f>+'2. MED'!I51</f>
        <v>0</v>
      </c>
      <c r="J47" s="296">
        <f>+'2. MED'!J51</f>
        <v>0</v>
      </c>
      <c r="K47" s="296">
        <f>+'2. MED'!K51</f>
        <v>0</v>
      </c>
      <c r="L47" s="296">
        <f>+'2. MED'!L51</f>
        <v>0</v>
      </c>
      <c r="M47" s="296">
        <f>+'2. MED'!M51</f>
        <v>0</v>
      </c>
      <c r="N47" s="296">
        <f>+'2. MED'!N51</f>
        <v>0</v>
      </c>
      <c r="O47" s="296">
        <f>+'2. MED'!O51</f>
        <v>0</v>
      </c>
      <c r="P47" s="296">
        <f>+'2. MED'!P51</f>
        <v>0</v>
      </c>
      <c r="Q47" s="296">
        <f>+'2. MED'!Q51</f>
        <v>0</v>
      </c>
      <c r="R47" s="296">
        <f>+'2. MED'!R51</f>
        <v>0</v>
      </c>
      <c r="S47" s="296">
        <f>+'2. MED'!S51</f>
        <v>0</v>
      </c>
      <c r="T47" s="296">
        <f>+'2. MED'!T51</f>
        <v>0</v>
      </c>
      <c r="W47" s="841" t="str">
        <f>+A47</f>
        <v>Adquisición y distribución de medicamentos, material de curación y otros insumos</v>
      </c>
      <c r="X47" s="842">
        <f>+B47</f>
        <v>0</v>
      </c>
      <c r="Y47" s="597">
        <f>+C47</f>
        <v>102548147.17</v>
      </c>
      <c r="Z47" s="573">
        <f>VLOOKUP(W47,$A$47:$BP$47,VLOOKUP($AC$7,$AW$2:$AY$17,2,0),0)</f>
        <v>0</v>
      </c>
      <c r="AA47" s="573">
        <f>VLOOKUP(W47,$A$47:$BP$47,VLOOKUP($AC$7,$AW$2:$AY$17,3,0),0)</f>
        <v>0</v>
      </c>
      <c r="AB47" s="597">
        <v>0</v>
      </c>
      <c r="AC47" s="597">
        <f>Y47-AA47-AB47</f>
        <v>102548147.17</v>
      </c>
      <c r="BA47" s="297">
        <f>E47</f>
        <v>0</v>
      </c>
      <c r="BB47" s="297">
        <f t="shared" ref="BB47:BN47" si="68">+BA47+F47</f>
        <v>0</v>
      </c>
      <c r="BC47" s="297">
        <f t="shared" si="68"/>
        <v>0</v>
      </c>
      <c r="BD47" s="297">
        <f t="shared" si="68"/>
        <v>0</v>
      </c>
      <c r="BE47" s="297">
        <f t="shared" si="68"/>
        <v>0</v>
      </c>
      <c r="BF47" s="297">
        <f t="shared" si="68"/>
        <v>0</v>
      </c>
      <c r="BG47" s="297">
        <f t="shared" si="68"/>
        <v>0</v>
      </c>
      <c r="BH47" s="297">
        <f t="shared" si="68"/>
        <v>0</v>
      </c>
      <c r="BI47" s="297">
        <f t="shared" si="68"/>
        <v>0</v>
      </c>
      <c r="BJ47" s="297">
        <f t="shared" si="68"/>
        <v>0</v>
      </c>
      <c r="BK47" s="297">
        <f t="shared" si="68"/>
        <v>0</v>
      </c>
      <c r="BL47" s="297">
        <f t="shared" si="68"/>
        <v>0</v>
      </c>
      <c r="BM47" s="297">
        <f t="shared" si="68"/>
        <v>0</v>
      </c>
      <c r="BN47" s="297">
        <f t="shared" si="68"/>
        <v>0</v>
      </c>
      <c r="BO47" s="297">
        <f t="shared" ref="BO47:BP47" si="69">+BN47+T47</f>
        <v>0</v>
      </c>
      <c r="BP47" s="297">
        <f t="shared" si="69"/>
        <v>0</v>
      </c>
    </row>
    <row r="48" spans="1:68" x14ac:dyDescent="0.2">
      <c r="A48" s="853" t="s">
        <v>12</v>
      </c>
      <c r="B48" s="853"/>
      <c r="C48" s="468">
        <f>SUM(C47:C47)</f>
        <v>102548147.17</v>
      </c>
      <c r="D48" s="468">
        <f t="shared" ref="D48:T48" si="70">SUM(D47:D47)</f>
        <v>0</v>
      </c>
      <c r="E48" s="468">
        <f t="shared" si="70"/>
        <v>0</v>
      </c>
      <c r="F48" s="468">
        <f t="shared" si="70"/>
        <v>0</v>
      </c>
      <c r="G48" s="468">
        <f t="shared" si="70"/>
        <v>0</v>
      </c>
      <c r="H48" s="468">
        <f t="shared" si="70"/>
        <v>0</v>
      </c>
      <c r="I48" s="468">
        <f t="shared" si="70"/>
        <v>0</v>
      </c>
      <c r="J48" s="468">
        <f t="shared" si="70"/>
        <v>0</v>
      </c>
      <c r="K48" s="468">
        <f t="shared" si="70"/>
        <v>0</v>
      </c>
      <c r="L48" s="468">
        <f t="shared" si="70"/>
        <v>0</v>
      </c>
      <c r="M48" s="468">
        <f t="shared" si="70"/>
        <v>0</v>
      </c>
      <c r="N48" s="468">
        <f t="shared" si="70"/>
        <v>0</v>
      </c>
      <c r="O48" s="468">
        <f t="shared" si="70"/>
        <v>0</v>
      </c>
      <c r="P48" s="468">
        <f t="shared" si="70"/>
        <v>0</v>
      </c>
      <c r="Q48" s="468">
        <f t="shared" si="70"/>
        <v>0</v>
      </c>
      <c r="R48" s="468">
        <f t="shared" si="70"/>
        <v>0</v>
      </c>
      <c r="S48" s="468">
        <f t="shared" si="70"/>
        <v>0</v>
      </c>
      <c r="T48" s="468">
        <f t="shared" si="70"/>
        <v>0</v>
      </c>
      <c r="W48" s="843" t="s">
        <v>12</v>
      </c>
      <c r="X48" s="843"/>
      <c r="Y48" s="470">
        <f>SUM(Y47:Y47)</f>
        <v>102548147.17</v>
      </c>
      <c r="Z48" s="470">
        <f>SUM(Z47:Z47)</f>
        <v>0</v>
      </c>
      <c r="AA48" s="470">
        <f>SUM(AA47:AA47)</f>
        <v>0</v>
      </c>
      <c r="AB48" s="470">
        <f>SUM(AB47:AB47)</f>
        <v>0</v>
      </c>
      <c r="AC48" s="470">
        <f>SUM(AC47:AC47)</f>
        <v>102548147.17</v>
      </c>
      <c r="BA48" s="472">
        <f>SUM(BA47:BA47)</f>
        <v>0</v>
      </c>
      <c r="BB48" s="472">
        <f t="shared" ref="BB48:BP48" si="71">SUM(BB47:BB47)</f>
        <v>0</v>
      </c>
      <c r="BC48" s="472">
        <f t="shared" si="71"/>
        <v>0</v>
      </c>
      <c r="BD48" s="472">
        <f t="shared" si="71"/>
        <v>0</v>
      </c>
      <c r="BE48" s="472">
        <f t="shared" si="71"/>
        <v>0</v>
      </c>
      <c r="BF48" s="472">
        <f t="shared" si="71"/>
        <v>0</v>
      </c>
      <c r="BG48" s="472">
        <f t="shared" si="71"/>
        <v>0</v>
      </c>
      <c r="BH48" s="472">
        <f t="shared" si="71"/>
        <v>0</v>
      </c>
      <c r="BI48" s="472">
        <f t="shared" si="71"/>
        <v>0</v>
      </c>
      <c r="BJ48" s="472">
        <f t="shared" si="71"/>
        <v>0</v>
      </c>
      <c r="BK48" s="472">
        <f t="shared" si="71"/>
        <v>0</v>
      </c>
      <c r="BL48" s="472">
        <f t="shared" si="71"/>
        <v>0</v>
      </c>
      <c r="BM48" s="472">
        <f t="shared" si="71"/>
        <v>0</v>
      </c>
      <c r="BN48" s="472">
        <f t="shared" si="71"/>
        <v>0</v>
      </c>
      <c r="BO48" s="472">
        <f t="shared" si="71"/>
        <v>0</v>
      </c>
      <c r="BP48" s="472">
        <f t="shared" si="71"/>
        <v>0</v>
      </c>
    </row>
    <row r="49" spans="1:29" ht="21.75" customHeight="1" x14ac:dyDescent="0.2">
      <c r="A49" s="853" t="s">
        <v>167</v>
      </c>
      <c r="B49" s="853"/>
      <c r="C49" s="468">
        <f t="shared" ref="C49:T49" si="72">+C24+C36+C45+C48</f>
        <v>1022375380.71</v>
      </c>
      <c r="D49" s="468">
        <f t="shared" si="72"/>
        <v>388282581.73999935</v>
      </c>
      <c r="E49" s="468">
        <f t="shared" si="72"/>
        <v>0</v>
      </c>
      <c r="F49" s="468">
        <f t="shared" si="72"/>
        <v>0</v>
      </c>
      <c r="G49" s="468">
        <f t="shared" si="72"/>
        <v>190606302.13</v>
      </c>
      <c r="H49" s="468">
        <f t="shared" si="72"/>
        <v>63473139.390000001</v>
      </c>
      <c r="I49" s="468">
        <f t="shared" si="72"/>
        <v>63751221.579999998</v>
      </c>
      <c r="J49" s="468">
        <f t="shared" si="72"/>
        <v>70451918.639999405</v>
      </c>
      <c r="K49" s="468">
        <f t="shared" si="72"/>
        <v>0</v>
      </c>
      <c r="L49" s="468">
        <f t="shared" si="72"/>
        <v>0</v>
      </c>
      <c r="M49" s="468">
        <f t="shared" si="72"/>
        <v>0</v>
      </c>
      <c r="N49" s="468">
        <f t="shared" si="72"/>
        <v>0</v>
      </c>
      <c r="O49" s="468">
        <f t="shared" si="72"/>
        <v>0</v>
      </c>
      <c r="P49" s="468">
        <f>+P24+P36+P45+P48</f>
        <v>0</v>
      </c>
      <c r="Q49" s="468">
        <f>+Q24+Q36+Q45+Q48</f>
        <v>0</v>
      </c>
      <c r="R49" s="468">
        <f t="shared" si="72"/>
        <v>0</v>
      </c>
      <c r="S49" s="468">
        <f t="shared" si="72"/>
        <v>0</v>
      </c>
      <c r="T49" s="468">
        <f t="shared" si="72"/>
        <v>0</v>
      </c>
      <c r="W49" s="843" t="s">
        <v>167</v>
      </c>
      <c r="X49" s="843"/>
      <c r="Y49" s="470">
        <f>+Y24+Y36+Y45+Y48</f>
        <v>1022375380.71</v>
      </c>
      <c r="Z49" s="470">
        <f>+Z24+Z36+Z45+Z48</f>
        <v>70451918.639999405</v>
      </c>
      <c r="AA49" s="470">
        <f>+AA24+AA36+AA45+AA48</f>
        <v>388282581.73999935</v>
      </c>
      <c r="AB49" s="470">
        <f>+AB24+AB36+AB45+AB48</f>
        <v>0</v>
      </c>
      <c r="AC49" s="470">
        <f>+AC24+AC36+AC45+AC48</f>
        <v>634092798.97000062</v>
      </c>
    </row>
    <row r="50" spans="1:29" x14ac:dyDescent="0.2">
      <c r="W50" s="196"/>
      <c r="X50" s="196"/>
      <c r="Y50" s="196"/>
      <c r="Z50" s="196"/>
      <c r="AA50" s="196"/>
      <c r="AB50" s="196"/>
      <c r="AC50" s="196"/>
    </row>
    <row r="51" spans="1:29" x14ac:dyDescent="0.2">
      <c r="W51" s="196"/>
      <c r="X51" s="196"/>
      <c r="Y51" s="196"/>
      <c r="Z51" s="196"/>
      <c r="AA51" s="196"/>
      <c r="AB51" s="196"/>
      <c r="AC51" s="196"/>
    </row>
    <row r="52" spans="1:29" x14ac:dyDescent="0.2">
      <c r="W52" s="196"/>
      <c r="X52" s="196"/>
      <c r="Y52" s="196"/>
      <c r="Z52" s="196"/>
      <c r="AA52" s="196"/>
      <c r="AB52" s="196"/>
      <c r="AC52" s="196"/>
    </row>
    <row r="53" spans="1:29" ht="13.5" thickBot="1" x14ac:dyDescent="0.25">
      <c r="W53" s="538"/>
      <c r="X53" s="538"/>
      <c r="Y53" s="196"/>
      <c r="Z53" s="196"/>
      <c r="AA53" s="538"/>
      <c r="AB53" s="538"/>
      <c r="AC53" s="538"/>
    </row>
    <row r="54" spans="1:29" ht="15.75" customHeight="1" x14ac:dyDescent="0.2">
      <c r="W54" s="809" t="str">
        <f>+Detalle!K5</f>
        <v>José Antonio Martínez García</v>
      </c>
      <c r="X54" s="809"/>
      <c r="Y54" s="196"/>
      <c r="Z54" s="196"/>
      <c r="AA54" s="809" t="str">
        <f>+Detalle!K7</f>
        <v>Óscar Mario Fuentes Rojas</v>
      </c>
      <c r="AB54" s="809"/>
      <c r="AC54" s="809"/>
    </row>
    <row r="55" spans="1:29" x14ac:dyDescent="0.2">
      <c r="W55" s="809"/>
      <c r="X55" s="809"/>
      <c r="Y55" s="196"/>
      <c r="Z55" s="196"/>
      <c r="AA55" s="809"/>
      <c r="AB55" s="809"/>
      <c r="AC55" s="809"/>
    </row>
    <row r="56" spans="1:29" ht="15" customHeight="1" x14ac:dyDescent="0.2">
      <c r="A56" s="473"/>
      <c r="W56" s="810" t="str">
        <f>+Detalle!K6</f>
        <v>Secretario de Salud y Director General de los Servicios de Salud del Estado de Puebla</v>
      </c>
      <c r="X56" s="810"/>
      <c r="Y56" s="196"/>
      <c r="Z56" s="196"/>
      <c r="AA56" s="702" t="str">
        <f>+Detalle!K8</f>
        <v>Titular de la Unidad de Administración y Finanzas de la Secretaría de Salud y Coordinador de Planeación y Evaluación de los Servicios de Salud del Estado de Puebla</v>
      </c>
      <c r="AB56" s="702"/>
      <c r="AC56" s="702"/>
    </row>
    <row r="57" spans="1:29" ht="43.5" customHeight="1" x14ac:dyDescent="0.2">
      <c r="W57" s="810"/>
      <c r="X57" s="810"/>
      <c r="Y57" s="196"/>
      <c r="Z57" s="196"/>
      <c r="AA57" s="702"/>
      <c r="AB57" s="702"/>
      <c r="AC57" s="702"/>
    </row>
    <row r="58" spans="1:29" x14ac:dyDescent="0.2">
      <c r="W58" s="153"/>
      <c r="X58" s="153"/>
      <c r="Y58" s="153"/>
      <c r="Z58" s="153"/>
      <c r="AA58" s="153"/>
      <c r="AB58" s="153"/>
      <c r="AC58" s="153"/>
    </row>
    <row r="59" spans="1:29" x14ac:dyDescent="0.2">
      <c r="W59" s="153"/>
      <c r="X59" s="153"/>
      <c r="Y59" s="153"/>
      <c r="Z59" s="153"/>
      <c r="AA59" s="153"/>
      <c r="AB59" s="153"/>
      <c r="AC59" s="153"/>
    </row>
  </sheetData>
  <sheetProtection algorithmName="SHA-512" hashValue="CuwWV6zigDaauj7qaQT7rq1MQOg0SE6vxtnIi6WL1hLC9DNuWRB2U12cHFTx793KWPF2ZvNcZK6qq+j2q2fJIw==" saltValue="53T17IynlahWTFsUzCk4dQ==" spinCount="100000" sheet="1" formatCells="0" formatColumns="0" formatRows="0"/>
  <customSheetViews>
    <customSheetView guid="{F1D24DD1-585A-4954-8468-251718BBBD97}" scale="80" showGridLines="0">
      <pane ySplit="12" topLeftCell="A13" activePane="bottomLeft" state="frozen"/>
      <selection pane="bottomLeft" activeCell="B23" sqref="B23"/>
      <rowBreaks count="1" manualBreakCount="1">
        <brk id="36" min="22" max="28" man="1"/>
      </rowBreaks>
      <pageMargins left="0.19685039370078741" right="0.19685039370078741" top="0.19685039370078741" bottom="0.19685039370078741" header="0" footer="3.937007874015748E-2"/>
      <printOptions horizontalCentered="1"/>
      <pageSetup scale="85" fitToHeight="2" orientation="landscape" r:id="rId1"/>
      <headerFooter alignWithMargins="0">
        <oddFooter>&amp;L&amp;10&amp;A&amp;R&amp;10&amp;P de &amp;N</oddFooter>
      </headerFooter>
    </customSheetView>
  </customSheetViews>
  <mergeCells count="58">
    <mergeCell ref="A7:C7"/>
    <mergeCell ref="A25:T25"/>
    <mergeCell ref="A36:B36"/>
    <mergeCell ref="W25:AC25"/>
    <mergeCell ref="A11:B12"/>
    <mergeCell ref="A24:B24"/>
    <mergeCell ref="C11:T11"/>
    <mergeCell ref="A13:T13"/>
    <mergeCell ref="W1:AC1"/>
    <mergeCell ref="W2:AC2"/>
    <mergeCell ref="Y5:AA5"/>
    <mergeCell ref="W24:X24"/>
    <mergeCell ref="Y11:AC11"/>
    <mergeCell ref="W11:X12"/>
    <mergeCell ref="W3:AA4"/>
    <mergeCell ref="W13:AC13"/>
    <mergeCell ref="A48:B48"/>
    <mergeCell ref="A49:B49"/>
    <mergeCell ref="A47:B47"/>
    <mergeCell ref="A46:T46"/>
    <mergeCell ref="A40:B41"/>
    <mergeCell ref="C40:T40"/>
    <mergeCell ref="A43:B43"/>
    <mergeCell ref="A44:B44"/>
    <mergeCell ref="A45:B45"/>
    <mergeCell ref="A42:T42"/>
    <mergeCell ref="BD11:BD13"/>
    <mergeCell ref="W44:X44"/>
    <mergeCell ref="W56:X57"/>
    <mergeCell ref="W47:X47"/>
    <mergeCell ref="W45:X45"/>
    <mergeCell ref="W54:X55"/>
    <mergeCell ref="W36:X36"/>
    <mergeCell ref="W43:X43"/>
    <mergeCell ref="BA11:BA13"/>
    <mergeCell ref="W48:X48"/>
    <mergeCell ref="W46:AC46"/>
    <mergeCell ref="W49:X49"/>
    <mergeCell ref="W38:AC39"/>
    <mergeCell ref="W40:X41"/>
    <mergeCell ref="Y40:AC40"/>
    <mergeCell ref="W42:AC42"/>
    <mergeCell ref="AA54:AC55"/>
    <mergeCell ref="AA56:AC57"/>
    <mergeCell ref="BO11:BO13"/>
    <mergeCell ref="BP11:BP13"/>
    <mergeCell ref="BE11:BE13"/>
    <mergeCell ref="BF11:BF13"/>
    <mergeCell ref="BG11:BG13"/>
    <mergeCell ref="BH11:BH13"/>
    <mergeCell ref="BI11:BI13"/>
    <mergeCell ref="BJ11:BJ13"/>
    <mergeCell ref="BK11:BK13"/>
    <mergeCell ref="BL11:BL13"/>
    <mergeCell ref="BM11:BM13"/>
    <mergeCell ref="BN11:BN13"/>
    <mergeCell ref="BB11:BB13"/>
    <mergeCell ref="BC11:BC13"/>
  </mergeCells>
  <conditionalFormatting sqref="AC14">
    <cfRule type="cellIs" dxfId="23" priority="27" operator="lessThan">
      <formula>0</formula>
    </cfRule>
  </conditionalFormatting>
  <conditionalFormatting sqref="AC15:AC21">
    <cfRule type="cellIs" dxfId="22" priority="14" operator="lessThan">
      <formula>0</formula>
    </cfRule>
  </conditionalFormatting>
  <conditionalFormatting sqref="AC27:AC31 AC35">
    <cfRule type="cellIs" dxfId="21" priority="10" operator="lessThan">
      <formula>0</formula>
    </cfRule>
  </conditionalFormatting>
  <conditionalFormatting sqref="AC26">
    <cfRule type="cellIs" dxfId="20" priority="11" operator="lessThan">
      <formula>0</formula>
    </cfRule>
  </conditionalFormatting>
  <conditionalFormatting sqref="AC43">
    <cfRule type="cellIs" dxfId="19" priority="9" operator="lessThan">
      <formula>0</formula>
    </cfRule>
  </conditionalFormatting>
  <conditionalFormatting sqref="AC44">
    <cfRule type="cellIs" dxfId="18" priority="8" operator="lessThan">
      <formula>0</formula>
    </cfRule>
  </conditionalFormatting>
  <conditionalFormatting sqref="AC47">
    <cfRule type="cellIs" dxfId="17" priority="5" operator="lessThan">
      <formula>0</formula>
    </cfRule>
  </conditionalFormatting>
  <conditionalFormatting sqref="AC22:AC23">
    <cfRule type="cellIs" dxfId="16" priority="3" operator="lessThan">
      <formula>0</formula>
    </cfRule>
  </conditionalFormatting>
  <conditionalFormatting sqref="AC32:AC34">
    <cfRule type="cellIs" dxfId="15" priority="1" operator="lessThan">
      <formula>0</formula>
    </cfRule>
  </conditionalFormatting>
  <printOptions horizontalCentered="1"/>
  <pageMargins left="0.19685039370078741" right="0.19685039370078741" top="0.19685039370078741" bottom="0.19685039370078741" header="0" footer="3.937007874015748E-2"/>
  <pageSetup scale="65" orientation="portrait" r:id="rId2"/>
  <headerFooter alignWithMargins="0">
    <oddFooter>&amp;L&amp;10&amp;A&amp;R&amp;10&amp;P de &amp;N</oddFooter>
  </headerFooter>
  <rowBreaks count="1" manualBreakCount="1">
    <brk id="24" min="22" max="28" man="1"/>
  </row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rgb="FF285C4D"/>
    <pageSetUpPr fitToPage="1"/>
  </sheetPr>
  <dimension ref="A1:BS89"/>
  <sheetViews>
    <sheetView showGridLines="0" view="pageBreakPreview" topLeftCell="V1" zoomScale="60" zoomScaleNormal="110" workbookViewId="0">
      <pane ySplit="11" topLeftCell="A80" activePane="bottomLeft" state="frozen"/>
      <selection activeCell="A10" sqref="A10"/>
      <selection pane="bottomLeft" activeCell="X83" sqref="X83"/>
    </sheetView>
  </sheetViews>
  <sheetFormatPr baseColWidth="10" defaultColWidth="11.42578125" defaultRowHeight="12.75" x14ac:dyDescent="0.2"/>
  <cols>
    <col min="1" max="1" width="12.42578125" style="97" bestFit="1" customWidth="1"/>
    <col min="2" max="2" width="40.7109375" style="97" customWidth="1"/>
    <col min="3" max="20" width="15.7109375" style="97" customWidth="1"/>
    <col min="21" max="21" width="11.42578125" style="97"/>
    <col min="22" max="22" width="19.42578125" style="97" customWidth="1"/>
    <col min="23" max="23" width="5.7109375" style="97" bestFit="1" customWidth="1"/>
    <col min="24" max="24" width="45.7109375" style="97" customWidth="1"/>
    <col min="25" max="29" width="15.7109375" style="97" customWidth="1"/>
    <col min="30" max="51" width="9.140625" style="97" customWidth="1"/>
    <col min="52" max="53" width="9.140625" style="102" customWidth="1"/>
    <col min="54" max="55" width="9.140625" style="97" customWidth="1"/>
    <col min="56" max="71" width="15.7109375" style="97" customWidth="1"/>
    <col min="72" max="294" width="9.140625" style="97" customWidth="1"/>
    <col min="295" max="16384" width="11.42578125" style="97"/>
  </cols>
  <sheetData>
    <row r="1" spans="1:71" ht="18.75" x14ac:dyDescent="0.2">
      <c r="W1" s="898"/>
      <c r="X1" s="898"/>
      <c r="Y1" s="898"/>
      <c r="Z1" s="898"/>
      <c r="AA1" s="898"/>
      <c r="AB1" s="898"/>
      <c r="AC1" s="898"/>
      <c r="AY1" s="98" t="s">
        <v>76</v>
      </c>
      <c r="AZ1" s="99" t="s">
        <v>79</v>
      </c>
      <c r="BA1" s="99" t="s">
        <v>80</v>
      </c>
    </row>
    <row r="2" spans="1:71" ht="15.75" x14ac:dyDescent="0.2">
      <c r="A2" s="100" t="s">
        <v>146</v>
      </c>
      <c r="W2" s="899" t="s">
        <v>198</v>
      </c>
      <c r="X2" s="899"/>
      <c r="Y2" s="899"/>
      <c r="Z2" s="899"/>
      <c r="AA2" s="899"/>
      <c r="AB2" s="899"/>
      <c r="AC2" s="899"/>
      <c r="AY2" s="101">
        <v>44197</v>
      </c>
      <c r="AZ2" s="102">
        <v>5</v>
      </c>
      <c r="BA2" s="102">
        <v>56</v>
      </c>
    </row>
    <row r="3" spans="1:71" ht="15" x14ac:dyDescent="0.2">
      <c r="W3" s="900" t="s">
        <v>199</v>
      </c>
      <c r="X3" s="900"/>
      <c r="Y3" s="900"/>
      <c r="Z3" s="900"/>
      <c r="AA3" s="900"/>
      <c r="AB3" s="103"/>
      <c r="AY3" s="101">
        <v>44228</v>
      </c>
      <c r="AZ3" s="102">
        <v>6</v>
      </c>
      <c r="BA3" s="102">
        <v>57</v>
      </c>
    </row>
    <row r="4" spans="1:71" ht="12.75" customHeight="1" x14ac:dyDescent="0.2">
      <c r="A4" s="102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W4" s="900"/>
      <c r="X4" s="900"/>
      <c r="Y4" s="900"/>
      <c r="Z4" s="900"/>
      <c r="AA4" s="900"/>
      <c r="AB4" s="104"/>
      <c r="AY4" s="101">
        <v>44256</v>
      </c>
      <c r="AZ4" s="102">
        <v>7</v>
      </c>
      <c r="BA4" s="102">
        <v>58</v>
      </c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</row>
    <row r="5" spans="1:71" ht="15" customHeight="1" x14ac:dyDescent="0.2"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X5" s="106" t="s">
        <v>7</v>
      </c>
      <c r="Y5" s="901" t="str">
        <f>+'RESUMEN AF'!D6</f>
        <v>Puebla</v>
      </c>
      <c r="Z5" s="901"/>
      <c r="AA5" s="107"/>
      <c r="AB5" s="106" t="s">
        <v>200</v>
      </c>
      <c r="AC5" s="108">
        <f>+'RESUMEN AF'!I6</f>
        <v>2023</v>
      </c>
      <c r="AY5" s="101">
        <v>44287</v>
      </c>
      <c r="AZ5" s="102">
        <v>8</v>
      </c>
      <c r="BA5" s="102">
        <v>59</v>
      </c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</row>
    <row r="6" spans="1:71" ht="18.75" customHeight="1" x14ac:dyDescent="0.2">
      <c r="A6" s="869" t="s">
        <v>255</v>
      </c>
      <c r="B6" s="86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W6" s="102"/>
      <c r="X6" s="109"/>
      <c r="Y6" s="109"/>
      <c r="Z6" s="109"/>
      <c r="AA6" s="109"/>
      <c r="AB6" s="110"/>
      <c r="AC6" s="105"/>
      <c r="AY6" s="101">
        <v>44317</v>
      </c>
      <c r="AZ6" s="102">
        <v>9</v>
      </c>
      <c r="BA6" s="102">
        <v>60</v>
      </c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</row>
    <row r="7" spans="1:71" ht="15.75" x14ac:dyDescent="0.2"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W7" s="870" t="str">
        <f>+A6</f>
        <v>4. Gasto de Operación - TESOFE</v>
      </c>
      <c r="X7" s="870"/>
      <c r="AB7" s="105" t="s">
        <v>11</v>
      </c>
      <c r="AC7" s="112">
        <f>+'RESUMEN AF'!M6</f>
        <v>45078</v>
      </c>
      <c r="AY7" s="101">
        <v>44348</v>
      </c>
      <c r="AZ7" s="102">
        <v>10</v>
      </c>
      <c r="BA7" s="102">
        <v>61</v>
      </c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</row>
    <row r="8" spans="1:71" ht="12.75" customHeight="1" x14ac:dyDescent="0.2">
      <c r="A8" s="113"/>
      <c r="B8" s="114" t="s">
        <v>245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W8" s="104"/>
      <c r="X8" s="111"/>
      <c r="AY8" s="101">
        <v>44378</v>
      </c>
      <c r="AZ8" s="102">
        <v>11</v>
      </c>
      <c r="BA8" s="102">
        <v>62</v>
      </c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</row>
    <row r="9" spans="1:71" ht="12.75" customHeight="1" x14ac:dyDescent="0.2">
      <c r="A9" s="104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V9" s="115"/>
      <c r="W9" s="104"/>
      <c r="X9" s="104"/>
      <c r="Y9" s="116" t="s">
        <v>82</v>
      </c>
      <c r="Z9" s="116" t="s">
        <v>4</v>
      </c>
      <c r="AA9" s="117">
        <f>Y79/'RESUMEN AF'!$F$27</f>
        <v>0</v>
      </c>
      <c r="AB9" s="116" t="s">
        <v>18</v>
      </c>
      <c r="AC9" s="117" t="e">
        <f>AA79/'RESUMEN AF'!$F$27</f>
        <v>#N/A</v>
      </c>
      <c r="AY9" s="101">
        <v>44409</v>
      </c>
      <c r="AZ9" s="102">
        <v>12</v>
      </c>
      <c r="BA9" s="102">
        <v>63</v>
      </c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</row>
    <row r="10" spans="1:71" ht="15" customHeight="1" x14ac:dyDescent="0.2">
      <c r="A10" s="891" t="s">
        <v>14</v>
      </c>
      <c r="B10" s="891"/>
      <c r="C10" s="892" t="s">
        <v>5</v>
      </c>
      <c r="D10" s="893"/>
      <c r="E10" s="893"/>
      <c r="F10" s="893"/>
      <c r="G10" s="893"/>
      <c r="H10" s="893"/>
      <c r="I10" s="893"/>
      <c r="J10" s="893"/>
      <c r="K10" s="893"/>
      <c r="L10" s="893"/>
      <c r="M10" s="893"/>
      <c r="N10" s="893"/>
      <c r="O10" s="893"/>
      <c r="P10" s="893"/>
      <c r="Q10" s="893"/>
      <c r="R10" s="893"/>
      <c r="S10" s="893"/>
      <c r="T10" s="893"/>
      <c r="V10" s="118"/>
      <c r="W10" s="894" t="str">
        <f>+A10</f>
        <v>Partida</v>
      </c>
      <c r="X10" s="894"/>
      <c r="Y10" s="894" t="s">
        <v>5</v>
      </c>
      <c r="Z10" s="894"/>
      <c r="AA10" s="894"/>
      <c r="AB10" s="894"/>
      <c r="AC10" s="894"/>
      <c r="AY10" s="101">
        <v>44440</v>
      </c>
      <c r="AZ10" s="102">
        <v>13</v>
      </c>
      <c r="BA10" s="102">
        <v>64</v>
      </c>
    </row>
    <row r="11" spans="1:71" ht="15" customHeight="1" x14ac:dyDescent="0.2">
      <c r="A11" s="891"/>
      <c r="B11" s="891"/>
      <c r="C11" s="119" t="s">
        <v>4</v>
      </c>
      <c r="D11" s="120" t="s">
        <v>2</v>
      </c>
      <c r="E11" s="121">
        <v>44197</v>
      </c>
      <c r="F11" s="121">
        <v>44228</v>
      </c>
      <c r="G11" s="121">
        <v>44256</v>
      </c>
      <c r="H11" s="121">
        <v>44287</v>
      </c>
      <c r="I11" s="121">
        <v>44317</v>
      </c>
      <c r="J11" s="121">
        <v>44348</v>
      </c>
      <c r="K11" s="121">
        <v>44378</v>
      </c>
      <c r="L11" s="121">
        <v>44409</v>
      </c>
      <c r="M11" s="121">
        <v>44440</v>
      </c>
      <c r="N11" s="121">
        <v>44470</v>
      </c>
      <c r="O11" s="121">
        <v>44501</v>
      </c>
      <c r="P11" s="121">
        <v>44531</v>
      </c>
      <c r="Q11" s="121">
        <v>44562</v>
      </c>
      <c r="R11" s="121">
        <v>44593</v>
      </c>
      <c r="S11" s="121">
        <v>44621</v>
      </c>
      <c r="T11" s="121">
        <v>44652</v>
      </c>
      <c r="V11" s="118"/>
      <c r="W11" s="894"/>
      <c r="X11" s="894"/>
      <c r="Y11" s="122" t="s">
        <v>4</v>
      </c>
      <c r="Z11" s="122" t="s">
        <v>3</v>
      </c>
      <c r="AA11" s="122" t="s">
        <v>2</v>
      </c>
      <c r="AB11" s="122" t="s">
        <v>226</v>
      </c>
      <c r="AC11" s="122" t="s">
        <v>1</v>
      </c>
      <c r="AY11" s="101">
        <v>44470</v>
      </c>
      <c r="AZ11" s="102">
        <v>14</v>
      </c>
      <c r="BA11" s="102">
        <v>65</v>
      </c>
      <c r="BD11" s="121">
        <v>44197</v>
      </c>
      <c r="BE11" s="123">
        <v>44228</v>
      </c>
      <c r="BF11" s="121">
        <v>44256</v>
      </c>
      <c r="BG11" s="123">
        <v>44287</v>
      </c>
      <c r="BH11" s="121">
        <v>44317</v>
      </c>
      <c r="BI11" s="123">
        <v>44348</v>
      </c>
      <c r="BJ11" s="121">
        <v>44378</v>
      </c>
      <c r="BK11" s="123">
        <v>44409</v>
      </c>
      <c r="BL11" s="121">
        <v>44440</v>
      </c>
      <c r="BM11" s="123">
        <v>44470</v>
      </c>
      <c r="BN11" s="121">
        <v>44501</v>
      </c>
      <c r="BO11" s="123">
        <v>44531</v>
      </c>
      <c r="BP11" s="121">
        <v>44562</v>
      </c>
      <c r="BQ11" s="123">
        <v>44593</v>
      </c>
      <c r="BR11" s="121">
        <v>44621</v>
      </c>
      <c r="BS11" s="123">
        <v>44652</v>
      </c>
    </row>
    <row r="12" spans="1:71" x14ac:dyDescent="0.2">
      <c r="A12" s="876" t="s">
        <v>241</v>
      </c>
      <c r="B12" s="877"/>
      <c r="C12" s="877"/>
      <c r="D12" s="877"/>
      <c r="E12" s="877"/>
      <c r="F12" s="877"/>
      <c r="G12" s="877"/>
      <c r="H12" s="877"/>
      <c r="I12" s="877"/>
      <c r="J12" s="877"/>
      <c r="K12" s="877"/>
      <c r="L12" s="877"/>
      <c r="M12" s="877"/>
      <c r="N12" s="877"/>
      <c r="O12" s="877"/>
      <c r="P12" s="877"/>
      <c r="Q12" s="877"/>
      <c r="R12" s="877"/>
      <c r="S12" s="877"/>
      <c r="T12" s="878"/>
      <c r="W12" s="887" t="str">
        <f t="shared" ref="W12:W39" si="0">+A12</f>
        <v>2000 Materiales y suministros</v>
      </c>
      <c r="X12" s="887"/>
      <c r="Y12" s="887"/>
      <c r="Z12" s="887"/>
      <c r="AA12" s="887"/>
      <c r="AB12" s="887"/>
      <c r="AC12" s="887"/>
      <c r="AY12" s="101">
        <v>44501</v>
      </c>
      <c r="AZ12" s="102">
        <v>15</v>
      </c>
      <c r="BA12" s="102">
        <v>66</v>
      </c>
      <c r="BD12" s="895"/>
      <c r="BE12" s="896"/>
      <c r="BF12" s="896"/>
      <c r="BG12" s="896"/>
      <c r="BH12" s="896"/>
      <c r="BI12" s="896"/>
      <c r="BJ12" s="896"/>
      <c r="BK12" s="896"/>
      <c r="BL12" s="896"/>
      <c r="BM12" s="896"/>
      <c r="BN12" s="896"/>
      <c r="BO12" s="896"/>
      <c r="BP12" s="896"/>
      <c r="BQ12" s="896"/>
      <c r="BR12" s="896"/>
      <c r="BS12" s="897"/>
    </row>
    <row r="13" spans="1:71" x14ac:dyDescent="0.2">
      <c r="A13" s="124">
        <v>21101</v>
      </c>
      <c r="B13" s="125" t="s">
        <v>19</v>
      </c>
      <c r="C13" s="126"/>
      <c r="D13" s="127">
        <f t="shared" ref="D13:D39" si="1">SUM(E13:T13)</f>
        <v>0</v>
      </c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W13" s="129">
        <f t="shared" si="0"/>
        <v>21101</v>
      </c>
      <c r="X13" s="129" t="str">
        <f>+B13</f>
        <v>Materiales y útiles de oficina</v>
      </c>
      <c r="Y13" s="130">
        <f>+C13</f>
        <v>0</v>
      </c>
      <c r="Z13" s="131" t="e">
        <f t="shared" ref="Z13:Z39" si="2">VLOOKUP(W13,$A$13:$BS$77,VLOOKUP($AC$7,$AY$2:$BA$17,2,0),0)</f>
        <v>#N/A</v>
      </c>
      <c r="AA13" s="131" t="e">
        <f t="shared" ref="AA13:AA39" si="3">VLOOKUP(W13,$A$13:$BS$77,VLOOKUP($AC$7,$AY$2:$BA$17,3,0),0)</f>
        <v>#N/A</v>
      </c>
      <c r="AB13" s="130">
        <v>0</v>
      </c>
      <c r="AC13" s="130" t="e">
        <f>Y13-AA13-AB13</f>
        <v>#N/A</v>
      </c>
      <c r="AY13" s="101">
        <v>44531</v>
      </c>
      <c r="AZ13" s="102">
        <v>16</v>
      </c>
      <c r="BA13" s="102">
        <v>67</v>
      </c>
      <c r="BD13" s="130">
        <f>E13</f>
        <v>0</v>
      </c>
      <c r="BE13" s="130">
        <f>F13+BD13</f>
        <v>0</v>
      </c>
      <c r="BF13" s="130">
        <f t="shared" ref="BF13:BS28" si="4">G13+BE13</f>
        <v>0</v>
      </c>
      <c r="BG13" s="130">
        <f t="shared" si="4"/>
        <v>0</v>
      </c>
      <c r="BH13" s="130">
        <f t="shared" si="4"/>
        <v>0</v>
      </c>
      <c r="BI13" s="130">
        <f t="shared" si="4"/>
        <v>0</v>
      </c>
      <c r="BJ13" s="130">
        <f t="shared" si="4"/>
        <v>0</v>
      </c>
      <c r="BK13" s="130">
        <f t="shared" si="4"/>
        <v>0</v>
      </c>
      <c r="BL13" s="130">
        <f t="shared" si="4"/>
        <v>0</v>
      </c>
      <c r="BM13" s="130">
        <f t="shared" si="4"/>
        <v>0</v>
      </c>
      <c r="BN13" s="130">
        <f t="shared" si="4"/>
        <v>0</v>
      </c>
      <c r="BO13" s="130">
        <f t="shared" si="4"/>
        <v>0</v>
      </c>
      <c r="BP13" s="130">
        <f t="shared" si="4"/>
        <v>0</v>
      </c>
      <c r="BQ13" s="130">
        <f t="shared" si="4"/>
        <v>0</v>
      </c>
      <c r="BR13" s="130">
        <f t="shared" si="4"/>
        <v>0</v>
      </c>
      <c r="BS13" s="130">
        <f t="shared" si="4"/>
        <v>0</v>
      </c>
    </row>
    <row r="14" spans="1:71" x14ac:dyDescent="0.2">
      <c r="A14" s="124">
        <v>21201</v>
      </c>
      <c r="B14" s="125" t="s">
        <v>20</v>
      </c>
      <c r="C14" s="126"/>
      <c r="D14" s="127">
        <f t="shared" si="1"/>
        <v>0</v>
      </c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W14" s="129">
        <f t="shared" si="0"/>
        <v>21201</v>
      </c>
      <c r="X14" s="129" t="str">
        <f t="shared" ref="X14:X39" si="5">+B14</f>
        <v>Materiales y útiles de impresión y reproducción</v>
      </c>
      <c r="Y14" s="130">
        <f t="shared" ref="Y14:Y39" si="6">+C14</f>
        <v>0</v>
      </c>
      <c r="Z14" s="131" t="e">
        <f t="shared" si="2"/>
        <v>#N/A</v>
      </c>
      <c r="AA14" s="131" t="e">
        <f t="shared" si="3"/>
        <v>#N/A</v>
      </c>
      <c r="AB14" s="130">
        <v>0</v>
      </c>
      <c r="AC14" s="130" t="e">
        <f t="shared" ref="AC14:AC39" si="7">Y14-AA14-AB14</f>
        <v>#N/A</v>
      </c>
      <c r="AY14" s="101">
        <v>44562</v>
      </c>
      <c r="AZ14" s="102">
        <v>17</v>
      </c>
      <c r="BA14" s="102">
        <v>68</v>
      </c>
      <c r="BD14" s="130">
        <f t="shared" ref="BD14:BD39" si="8">E14</f>
        <v>0</v>
      </c>
      <c r="BE14" s="130">
        <f t="shared" ref="BE14:BS29" si="9">F14+BD14</f>
        <v>0</v>
      </c>
      <c r="BF14" s="130">
        <f t="shared" si="4"/>
        <v>0</v>
      </c>
      <c r="BG14" s="130">
        <f t="shared" si="4"/>
        <v>0</v>
      </c>
      <c r="BH14" s="130">
        <f t="shared" si="4"/>
        <v>0</v>
      </c>
      <c r="BI14" s="130">
        <f t="shared" si="4"/>
        <v>0</v>
      </c>
      <c r="BJ14" s="130">
        <f t="shared" si="4"/>
        <v>0</v>
      </c>
      <c r="BK14" s="130">
        <f t="shared" si="4"/>
        <v>0</v>
      </c>
      <c r="BL14" s="130">
        <f t="shared" si="4"/>
        <v>0</v>
      </c>
      <c r="BM14" s="130">
        <f t="shared" si="4"/>
        <v>0</v>
      </c>
      <c r="BN14" s="130">
        <f t="shared" si="4"/>
        <v>0</v>
      </c>
      <c r="BO14" s="130">
        <f t="shared" si="4"/>
        <v>0</v>
      </c>
      <c r="BP14" s="130">
        <f t="shared" si="4"/>
        <v>0</v>
      </c>
      <c r="BQ14" s="130">
        <f t="shared" si="4"/>
        <v>0</v>
      </c>
      <c r="BR14" s="130">
        <f t="shared" si="4"/>
        <v>0</v>
      </c>
      <c r="BS14" s="130">
        <f t="shared" si="4"/>
        <v>0</v>
      </c>
    </row>
    <row r="15" spans="1:71" ht="22.5" x14ac:dyDescent="0.2">
      <c r="A15" s="124">
        <v>21401</v>
      </c>
      <c r="B15" s="125" t="s">
        <v>162</v>
      </c>
      <c r="C15" s="126"/>
      <c r="D15" s="127">
        <f t="shared" si="1"/>
        <v>0</v>
      </c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W15" s="129">
        <f t="shared" si="0"/>
        <v>21401</v>
      </c>
      <c r="X15" s="129" t="str">
        <f t="shared" si="5"/>
        <v>Materiales y útiles consumibles para el procesamiento en equipos y bienes informáticos</v>
      </c>
      <c r="Y15" s="130">
        <f t="shared" si="6"/>
        <v>0</v>
      </c>
      <c r="Z15" s="131" t="e">
        <f t="shared" si="2"/>
        <v>#N/A</v>
      </c>
      <c r="AA15" s="131" t="e">
        <f t="shared" si="3"/>
        <v>#N/A</v>
      </c>
      <c r="AB15" s="130">
        <v>0</v>
      </c>
      <c r="AC15" s="130" t="e">
        <f t="shared" si="7"/>
        <v>#N/A</v>
      </c>
      <c r="AY15" s="101">
        <v>44593</v>
      </c>
      <c r="AZ15" s="102">
        <v>18</v>
      </c>
      <c r="BA15" s="102">
        <v>69</v>
      </c>
      <c r="BD15" s="130">
        <f t="shared" si="8"/>
        <v>0</v>
      </c>
      <c r="BE15" s="130">
        <f t="shared" si="9"/>
        <v>0</v>
      </c>
      <c r="BF15" s="130">
        <f t="shared" si="4"/>
        <v>0</v>
      </c>
      <c r="BG15" s="130">
        <f t="shared" si="4"/>
        <v>0</v>
      </c>
      <c r="BH15" s="130">
        <f t="shared" si="4"/>
        <v>0</v>
      </c>
      <c r="BI15" s="130">
        <f t="shared" si="4"/>
        <v>0</v>
      </c>
      <c r="BJ15" s="130">
        <f t="shared" si="4"/>
        <v>0</v>
      </c>
      <c r="BK15" s="130">
        <f t="shared" si="4"/>
        <v>0</v>
      </c>
      <c r="BL15" s="130">
        <f t="shared" si="4"/>
        <v>0</v>
      </c>
      <c r="BM15" s="130">
        <f t="shared" si="4"/>
        <v>0</v>
      </c>
      <c r="BN15" s="130">
        <f t="shared" si="4"/>
        <v>0</v>
      </c>
      <c r="BO15" s="130">
        <f t="shared" si="4"/>
        <v>0</v>
      </c>
      <c r="BP15" s="130">
        <f t="shared" si="4"/>
        <v>0</v>
      </c>
      <c r="BQ15" s="130">
        <f t="shared" si="4"/>
        <v>0</v>
      </c>
      <c r="BR15" s="130">
        <f t="shared" si="4"/>
        <v>0</v>
      </c>
      <c r="BS15" s="130">
        <f t="shared" si="4"/>
        <v>0</v>
      </c>
    </row>
    <row r="16" spans="1:71" x14ac:dyDescent="0.2">
      <c r="A16" s="124">
        <v>21601</v>
      </c>
      <c r="B16" s="125" t="s">
        <v>29</v>
      </c>
      <c r="C16" s="126"/>
      <c r="D16" s="127">
        <f t="shared" si="1"/>
        <v>0</v>
      </c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W16" s="129">
        <f t="shared" si="0"/>
        <v>21601</v>
      </c>
      <c r="X16" s="129" t="str">
        <f t="shared" si="5"/>
        <v>Material de limpieza</v>
      </c>
      <c r="Y16" s="130">
        <f t="shared" si="6"/>
        <v>0</v>
      </c>
      <c r="Z16" s="131" t="e">
        <f t="shared" si="2"/>
        <v>#N/A</v>
      </c>
      <c r="AA16" s="131" t="e">
        <f t="shared" si="3"/>
        <v>#N/A</v>
      </c>
      <c r="AB16" s="130">
        <v>0</v>
      </c>
      <c r="AC16" s="130" t="e">
        <f t="shared" si="7"/>
        <v>#N/A</v>
      </c>
      <c r="AY16" s="101">
        <v>44621</v>
      </c>
      <c r="AZ16" s="102">
        <v>19</v>
      </c>
      <c r="BA16" s="102">
        <v>70</v>
      </c>
      <c r="BD16" s="130">
        <f t="shared" si="8"/>
        <v>0</v>
      </c>
      <c r="BE16" s="130">
        <f t="shared" si="9"/>
        <v>0</v>
      </c>
      <c r="BF16" s="130">
        <f t="shared" si="4"/>
        <v>0</v>
      </c>
      <c r="BG16" s="130">
        <f t="shared" si="4"/>
        <v>0</v>
      </c>
      <c r="BH16" s="130">
        <f t="shared" si="4"/>
        <v>0</v>
      </c>
      <c r="BI16" s="130">
        <f t="shared" si="4"/>
        <v>0</v>
      </c>
      <c r="BJ16" s="130">
        <f t="shared" si="4"/>
        <v>0</v>
      </c>
      <c r="BK16" s="130">
        <f t="shared" si="4"/>
        <v>0</v>
      </c>
      <c r="BL16" s="130">
        <f t="shared" si="4"/>
        <v>0</v>
      </c>
      <c r="BM16" s="130">
        <f t="shared" si="4"/>
        <v>0</v>
      </c>
      <c r="BN16" s="130">
        <f t="shared" si="4"/>
        <v>0</v>
      </c>
      <c r="BO16" s="130">
        <f t="shared" si="4"/>
        <v>0</v>
      </c>
      <c r="BP16" s="130">
        <f t="shared" si="4"/>
        <v>0</v>
      </c>
      <c r="BQ16" s="130">
        <f t="shared" si="4"/>
        <v>0</v>
      </c>
      <c r="BR16" s="130">
        <f t="shared" si="4"/>
        <v>0</v>
      </c>
      <c r="BS16" s="130">
        <f t="shared" si="4"/>
        <v>0</v>
      </c>
    </row>
    <row r="17" spans="1:71" ht="33.75" x14ac:dyDescent="0.2">
      <c r="A17" s="124">
        <v>22102</v>
      </c>
      <c r="B17" s="125" t="s">
        <v>208</v>
      </c>
      <c r="C17" s="126"/>
      <c r="D17" s="127">
        <f t="shared" si="1"/>
        <v>0</v>
      </c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W17" s="129">
        <f t="shared" si="0"/>
        <v>22102</v>
      </c>
      <c r="X17" s="129" t="str">
        <f t="shared" si="5"/>
        <v>Productos alimenticios para personas derivado de la prestación de servicios públicos en unidades de salud</v>
      </c>
      <c r="Y17" s="130">
        <f t="shared" si="6"/>
        <v>0</v>
      </c>
      <c r="Z17" s="131" t="e">
        <f t="shared" si="2"/>
        <v>#N/A</v>
      </c>
      <c r="AA17" s="131" t="e">
        <f t="shared" si="3"/>
        <v>#N/A</v>
      </c>
      <c r="AB17" s="130">
        <v>0</v>
      </c>
      <c r="AC17" s="130" t="e">
        <f t="shared" si="7"/>
        <v>#N/A</v>
      </c>
      <c r="AY17" s="101">
        <v>44652</v>
      </c>
      <c r="AZ17" s="102">
        <v>20</v>
      </c>
      <c r="BA17" s="102">
        <v>71</v>
      </c>
      <c r="BD17" s="130">
        <f t="shared" si="8"/>
        <v>0</v>
      </c>
      <c r="BE17" s="130">
        <f t="shared" si="9"/>
        <v>0</v>
      </c>
      <c r="BF17" s="130">
        <f t="shared" si="4"/>
        <v>0</v>
      </c>
      <c r="BG17" s="130">
        <f t="shared" si="4"/>
        <v>0</v>
      </c>
      <c r="BH17" s="130">
        <f t="shared" si="4"/>
        <v>0</v>
      </c>
      <c r="BI17" s="130">
        <f t="shared" si="4"/>
        <v>0</v>
      </c>
      <c r="BJ17" s="130">
        <f t="shared" si="4"/>
        <v>0</v>
      </c>
      <c r="BK17" s="130">
        <f t="shared" si="4"/>
        <v>0</v>
      </c>
      <c r="BL17" s="130">
        <f t="shared" si="4"/>
        <v>0</v>
      </c>
      <c r="BM17" s="130">
        <f t="shared" si="4"/>
        <v>0</v>
      </c>
      <c r="BN17" s="130">
        <f t="shared" si="4"/>
        <v>0</v>
      </c>
      <c r="BO17" s="130">
        <f t="shared" si="4"/>
        <v>0</v>
      </c>
      <c r="BP17" s="130">
        <f t="shared" si="4"/>
        <v>0</v>
      </c>
      <c r="BQ17" s="130">
        <f t="shared" si="4"/>
        <v>0</v>
      </c>
      <c r="BR17" s="130">
        <f t="shared" si="4"/>
        <v>0</v>
      </c>
      <c r="BS17" s="130">
        <f t="shared" si="4"/>
        <v>0</v>
      </c>
    </row>
    <row r="18" spans="1:71" x14ac:dyDescent="0.2">
      <c r="A18" s="124">
        <v>22301</v>
      </c>
      <c r="B18" s="125" t="s">
        <v>41</v>
      </c>
      <c r="C18" s="126"/>
      <c r="D18" s="127">
        <f t="shared" si="1"/>
        <v>0</v>
      </c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W18" s="129">
        <f t="shared" si="0"/>
        <v>22301</v>
      </c>
      <c r="X18" s="129" t="str">
        <f t="shared" si="5"/>
        <v>Utensilios para el servicio de alimentación</v>
      </c>
      <c r="Y18" s="130">
        <f t="shared" si="6"/>
        <v>0</v>
      </c>
      <c r="Z18" s="131" t="e">
        <f t="shared" si="2"/>
        <v>#N/A</v>
      </c>
      <c r="AA18" s="131" t="e">
        <f t="shared" si="3"/>
        <v>#N/A</v>
      </c>
      <c r="AB18" s="130">
        <v>0</v>
      </c>
      <c r="AC18" s="130" t="e">
        <f t="shared" si="7"/>
        <v>#N/A</v>
      </c>
      <c r="AY18" s="101"/>
      <c r="BD18" s="130">
        <f t="shared" si="8"/>
        <v>0</v>
      </c>
      <c r="BE18" s="130">
        <f t="shared" si="9"/>
        <v>0</v>
      </c>
      <c r="BF18" s="130">
        <f t="shared" si="4"/>
        <v>0</v>
      </c>
      <c r="BG18" s="130">
        <f t="shared" si="4"/>
        <v>0</v>
      </c>
      <c r="BH18" s="130">
        <f t="shared" si="4"/>
        <v>0</v>
      </c>
      <c r="BI18" s="130">
        <f t="shared" si="4"/>
        <v>0</v>
      </c>
      <c r="BJ18" s="130">
        <f t="shared" si="4"/>
        <v>0</v>
      </c>
      <c r="BK18" s="130">
        <f t="shared" si="4"/>
        <v>0</v>
      </c>
      <c r="BL18" s="130">
        <f t="shared" si="4"/>
        <v>0</v>
      </c>
      <c r="BM18" s="130">
        <f t="shared" si="4"/>
        <v>0</v>
      </c>
      <c r="BN18" s="130">
        <f t="shared" si="4"/>
        <v>0</v>
      </c>
      <c r="BO18" s="130">
        <f t="shared" si="4"/>
        <v>0</v>
      </c>
      <c r="BP18" s="130">
        <f t="shared" si="4"/>
        <v>0</v>
      </c>
      <c r="BQ18" s="130">
        <f t="shared" si="4"/>
        <v>0</v>
      </c>
      <c r="BR18" s="130">
        <f t="shared" si="4"/>
        <v>0</v>
      </c>
      <c r="BS18" s="130">
        <f t="shared" si="4"/>
        <v>0</v>
      </c>
    </row>
    <row r="19" spans="1:71" x14ac:dyDescent="0.2">
      <c r="A19" s="124">
        <v>24101</v>
      </c>
      <c r="B19" s="125" t="s">
        <v>42</v>
      </c>
      <c r="C19" s="126"/>
      <c r="D19" s="127">
        <f t="shared" si="1"/>
        <v>0</v>
      </c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W19" s="129">
        <f t="shared" si="0"/>
        <v>24101</v>
      </c>
      <c r="X19" s="129" t="str">
        <f t="shared" si="5"/>
        <v>Productos minerales no metálicos</v>
      </c>
      <c r="Y19" s="130">
        <f t="shared" si="6"/>
        <v>0</v>
      </c>
      <c r="Z19" s="131" t="e">
        <f t="shared" si="2"/>
        <v>#N/A</v>
      </c>
      <c r="AA19" s="131" t="e">
        <f t="shared" si="3"/>
        <v>#N/A</v>
      </c>
      <c r="AB19" s="130">
        <v>0</v>
      </c>
      <c r="AC19" s="130" t="e">
        <f t="shared" si="7"/>
        <v>#N/A</v>
      </c>
      <c r="AY19" s="101"/>
      <c r="BD19" s="130">
        <f t="shared" si="8"/>
        <v>0</v>
      </c>
      <c r="BE19" s="130">
        <f t="shared" si="9"/>
        <v>0</v>
      </c>
      <c r="BF19" s="130">
        <f t="shared" si="4"/>
        <v>0</v>
      </c>
      <c r="BG19" s="130">
        <f t="shared" si="4"/>
        <v>0</v>
      </c>
      <c r="BH19" s="130">
        <f t="shared" si="4"/>
        <v>0</v>
      </c>
      <c r="BI19" s="130">
        <f t="shared" si="4"/>
        <v>0</v>
      </c>
      <c r="BJ19" s="130">
        <f t="shared" si="4"/>
        <v>0</v>
      </c>
      <c r="BK19" s="130">
        <f t="shared" si="4"/>
        <v>0</v>
      </c>
      <c r="BL19" s="130">
        <f t="shared" si="4"/>
        <v>0</v>
      </c>
      <c r="BM19" s="130">
        <f t="shared" si="4"/>
        <v>0</v>
      </c>
      <c r="BN19" s="130">
        <f t="shared" si="4"/>
        <v>0</v>
      </c>
      <c r="BO19" s="130">
        <f t="shared" si="4"/>
        <v>0</v>
      </c>
      <c r="BP19" s="130">
        <f t="shared" si="4"/>
        <v>0</v>
      </c>
      <c r="BQ19" s="130">
        <f t="shared" si="4"/>
        <v>0</v>
      </c>
      <c r="BR19" s="130">
        <f t="shared" si="4"/>
        <v>0</v>
      </c>
      <c r="BS19" s="130">
        <f t="shared" si="4"/>
        <v>0</v>
      </c>
    </row>
    <row r="20" spans="1:71" x14ac:dyDescent="0.2">
      <c r="A20" s="124">
        <v>24201</v>
      </c>
      <c r="B20" s="125" t="s">
        <v>43</v>
      </c>
      <c r="C20" s="126"/>
      <c r="D20" s="127">
        <f t="shared" si="1"/>
        <v>0</v>
      </c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W20" s="129">
        <f t="shared" si="0"/>
        <v>24201</v>
      </c>
      <c r="X20" s="129" t="str">
        <f t="shared" si="5"/>
        <v>Cemento y productos de concreto</v>
      </c>
      <c r="Y20" s="130">
        <f t="shared" si="6"/>
        <v>0</v>
      </c>
      <c r="Z20" s="131" t="e">
        <f t="shared" si="2"/>
        <v>#N/A</v>
      </c>
      <c r="AA20" s="131" t="e">
        <f t="shared" si="3"/>
        <v>#N/A</v>
      </c>
      <c r="AB20" s="130">
        <v>0</v>
      </c>
      <c r="AC20" s="130" t="e">
        <f t="shared" si="7"/>
        <v>#N/A</v>
      </c>
      <c r="AY20" s="101"/>
      <c r="BD20" s="130">
        <f t="shared" si="8"/>
        <v>0</v>
      </c>
      <c r="BE20" s="130">
        <f t="shared" si="9"/>
        <v>0</v>
      </c>
      <c r="BF20" s="130">
        <f t="shared" si="4"/>
        <v>0</v>
      </c>
      <c r="BG20" s="130">
        <f t="shared" si="4"/>
        <v>0</v>
      </c>
      <c r="BH20" s="130">
        <f t="shared" si="4"/>
        <v>0</v>
      </c>
      <c r="BI20" s="130">
        <f t="shared" si="4"/>
        <v>0</v>
      </c>
      <c r="BJ20" s="130">
        <f t="shared" si="4"/>
        <v>0</v>
      </c>
      <c r="BK20" s="130">
        <f t="shared" si="4"/>
        <v>0</v>
      </c>
      <c r="BL20" s="130">
        <f t="shared" si="4"/>
        <v>0</v>
      </c>
      <c r="BM20" s="130">
        <f t="shared" si="4"/>
        <v>0</v>
      </c>
      <c r="BN20" s="130">
        <f t="shared" si="4"/>
        <v>0</v>
      </c>
      <c r="BO20" s="130">
        <f t="shared" si="4"/>
        <v>0</v>
      </c>
      <c r="BP20" s="130">
        <f t="shared" si="4"/>
        <v>0</v>
      </c>
      <c r="BQ20" s="130">
        <f t="shared" si="4"/>
        <v>0</v>
      </c>
      <c r="BR20" s="130">
        <f t="shared" si="4"/>
        <v>0</v>
      </c>
      <c r="BS20" s="130">
        <f t="shared" si="4"/>
        <v>0</v>
      </c>
    </row>
    <row r="21" spans="1:71" x14ac:dyDescent="0.2">
      <c r="A21" s="124">
        <v>24301</v>
      </c>
      <c r="B21" s="125" t="s">
        <v>44</v>
      </c>
      <c r="C21" s="126"/>
      <c r="D21" s="127">
        <f t="shared" si="1"/>
        <v>0</v>
      </c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W21" s="129">
        <f t="shared" si="0"/>
        <v>24301</v>
      </c>
      <c r="X21" s="129" t="str">
        <f t="shared" si="5"/>
        <v>Cal, yeso y productos de yeso</v>
      </c>
      <c r="Y21" s="130">
        <f t="shared" si="6"/>
        <v>0</v>
      </c>
      <c r="Z21" s="131" t="e">
        <f t="shared" si="2"/>
        <v>#N/A</v>
      </c>
      <c r="AA21" s="131" t="e">
        <f t="shared" si="3"/>
        <v>#N/A</v>
      </c>
      <c r="AB21" s="130">
        <v>0</v>
      </c>
      <c r="AC21" s="130" t="e">
        <f t="shared" si="7"/>
        <v>#N/A</v>
      </c>
      <c r="AY21" s="101"/>
      <c r="BD21" s="130">
        <f t="shared" si="8"/>
        <v>0</v>
      </c>
      <c r="BE21" s="130">
        <f t="shared" si="9"/>
        <v>0</v>
      </c>
      <c r="BF21" s="130">
        <f t="shared" si="4"/>
        <v>0</v>
      </c>
      <c r="BG21" s="130">
        <f t="shared" si="4"/>
        <v>0</v>
      </c>
      <c r="BH21" s="130">
        <f t="shared" si="4"/>
        <v>0</v>
      </c>
      <c r="BI21" s="130">
        <f t="shared" si="4"/>
        <v>0</v>
      </c>
      <c r="BJ21" s="130">
        <f t="shared" si="4"/>
        <v>0</v>
      </c>
      <c r="BK21" s="130">
        <f t="shared" si="4"/>
        <v>0</v>
      </c>
      <c r="BL21" s="130">
        <f t="shared" si="4"/>
        <v>0</v>
      </c>
      <c r="BM21" s="130">
        <f t="shared" si="4"/>
        <v>0</v>
      </c>
      <c r="BN21" s="130">
        <f t="shared" si="4"/>
        <v>0</v>
      </c>
      <c r="BO21" s="130">
        <f t="shared" si="4"/>
        <v>0</v>
      </c>
      <c r="BP21" s="130">
        <f t="shared" si="4"/>
        <v>0</v>
      </c>
      <c r="BQ21" s="130">
        <f t="shared" si="4"/>
        <v>0</v>
      </c>
      <c r="BR21" s="130">
        <f t="shared" si="4"/>
        <v>0</v>
      </c>
      <c r="BS21" s="130">
        <f t="shared" si="4"/>
        <v>0</v>
      </c>
    </row>
    <row r="22" spans="1:71" x14ac:dyDescent="0.2">
      <c r="A22" s="124">
        <v>24401</v>
      </c>
      <c r="B22" s="125" t="s">
        <v>45</v>
      </c>
      <c r="C22" s="126"/>
      <c r="D22" s="127">
        <f t="shared" si="1"/>
        <v>0</v>
      </c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W22" s="129">
        <f t="shared" si="0"/>
        <v>24401</v>
      </c>
      <c r="X22" s="129" t="str">
        <f t="shared" si="5"/>
        <v>Madera y productos de madera</v>
      </c>
      <c r="Y22" s="130">
        <f t="shared" si="6"/>
        <v>0</v>
      </c>
      <c r="Z22" s="131" t="e">
        <f t="shared" si="2"/>
        <v>#N/A</v>
      </c>
      <c r="AA22" s="131" t="e">
        <f t="shared" si="3"/>
        <v>#N/A</v>
      </c>
      <c r="AB22" s="130">
        <v>0</v>
      </c>
      <c r="AC22" s="130" t="e">
        <f t="shared" si="7"/>
        <v>#N/A</v>
      </c>
      <c r="AY22" s="101"/>
      <c r="BD22" s="130">
        <f t="shared" si="8"/>
        <v>0</v>
      </c>
      <c r="BE22" s="130">
        <f t="shared" si="9"/>
        <v>0</v>
      </c>
      <c r="BF22" s="130">
        <f t="shared" si="4"/>
        <v>0</v>
      </c>
      <c r="BG22" s="130">
        <f t="shared" si="4"/>
        <v>0</v>
      </c>
      <c r="BH22" s="130">
        <f t="shared" si="4"/>
        <v>0</v>
      </c>
      <c r="BI22" s="130">
        <f t="shared" si="4"/>
        <v>0</v>
      </c>
      <c r="BJ22" s="130">
        <f t="shared" si="4"/>
        <v>0</v>
      </c>
      <c r="BK22" s="130">
        <f t="shared" si="4"/>
        <v>0</v>
      </c>
      <c r="BL22" s="130">
        <f t="shared" si="4"/>
        <v>0</v>
      </c>
      <c r="BM22" s="130">
        <f t="shared" si="4"/>
        <v>0</v>
      </c>
      <c r="BN22" s="130">
        <f t="shared" si="4"/>
        <v>0</v>
      </c>
      <c r="BO22" s="130">
        <f t="shared" si="4"/>
        <v>0</v>
      </c>
      <c r="BP22" s="130">
        <f t="shared" si="4"/>
        <v>0</v>
      </c>
      <c r="BQ22" s="130">
        <f t="shared" si="4"/>
        <v>0</v>
      </c>
      <c r="BR22" s="130">
        <f t="shared" si="4"/>
        <v>0</v>
      </c>
      <c r="BS22" s="130">
        <f t="shared" si="4"/>
        <v>0</v>
      </c>
    </row>
    <row r="23" spans="1:71" x14ac:dyDescent="0.2">
      <c r="A23" s="124">
        <v>24501</v>
      </c>
      <c r="B23" s="125" t="s">
        <v>46</v>
      </c>
      <c r="C23" s="126"/>
      <c r="D23" s="127">
        <f t="shared" si="1"/>
        <v>0</v>
      </c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W23" s="129">
        <f t="shared" si="0"/>
        <v>24501</v>
      </c>
      <c r="X23" s="129" t="str">
        <f t="shared" si="5"/>
        <v>Vidrio y productos de vidrio</v>
      </c>
      <c r="Y23" s="130">
        <f t="shared" si="6"/>
        <v>0</v>
      </c>
      <c r="Z23" s="131" t="e">
        <f t="shared" si="2"/>
        <v>#N/A</v>
      </c>
      <c r="AA23" s="131" t="e">
        <f t="shared" si="3"/>
        <v>#N/A</v>
      </c>
      <c r="AB23" s="130">
        <v>0</v>
      </c>
      <c r="AC23" s="130" t="e">
        <f t="shared" si="7"/>
        <v>#N/A</v>
      </c>
      <c r="AY23" s="101"/>
      <c r="BD23" s="130">
        <f t="shared" si="8"/>
        <v>0</v>
      </c>
      <c r="BE23" s="130">
        <f t="shared" si="9"/>
        <v>0</v>
      </c>
      <c r="BF23" s="130">
        <f t="shared" si="4"/>
        <v>0</v>
      </c>
      <c r="BG23" s="130">
        <f t="shared" si="4"/>
        <v>0</v>
      </c>
      <c r="BH23" s="130">
        <f t="shared" si="4"/>
        <v>0</v>
      </c>
      <c r="BI23" s="130">
        <f t="shared" si="4"/>
        <v>0</v>
      </c>
      <c r="BJ23" s="130">
        <f t="shared" si="4"/>
        <v>0</v>
      </c>
      <c r="BK23" s="130">
        <f t="shared" si="4"/>
        <v>0</v>
      </c>
      <c r="BL23" s="130">
        <f t="shared" si="4"/>
        <v>0</v>
      </c>
      <c r="BM23" s="130">
        <f t="shared" si="4"/>
        <v>0</v>
      </c>
      <c r="BN23" s="130">
        <f t="shared" si="4"/>
        <v>0</v>
      </c>
      <c r="BO23" s="130">
        <f t="shared" si="4"/>
        <v>0</v>
      </c>
      <c r="BP23" s="130">
        <f t="shared" si="4"/>
        <v>0</v>
      </c>
      <c r="BQ23" s="130">
        <f t="shared" si="4"/>
        <v>0</v>
      </c>
      <c r="BR23" s="130">
        <f t="shared" si="4"/>
        <v>0</v>
      </c>
      <c r="BS23" s="130">
        <f t="shared" si="4"/>
        <v>0</v>
      </c>
    </row>
    <row r="24" spans="1:71" x14ac:dyDescent="0.2">
      <c r="A24" s="124">
        <v>24601</v>
      </c>
      <c r="B24" s="125" t="s">
        <v>47</v>
      </c>
      <c r="C24" s="126"/>
      <c r="D24" s="127">
        <f t="shared" si="1"/>
        <v>0</v>
      </c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W24" s="129">
        <f t="shared" si="0"/>
        <v>24601</v>
      </c>
      <c r="X24" s="129" t="str">
        <f t="shared" si="5"/>
        <v>Material eléctrico y electrónico</v>
      </c>
      <c r="Y24" s="130">
        <f t="shared" si="6"/>
        <v>0</v>
      </c>
      <c r="Z24" s="131" t="e">
        <f t="shared" si="2"/>
        <v>#N/A</v>
      </c>
      <c r="AA24" s="131" t="e">
        <f t="shared" si="3"/>
        <v>#N/A</v>
      </c>
      <c r="AB24" s="130">
        <v>0</v>
      </c>
      <c r="AC24" s="130" t="e">
        <f t="shared" si="7"/>
        <v>#N/A</v>
      </c>
      <c r="AY24" s="101"/>
      <c r="BD24" s="130">
        <f t="shared" si="8"/>
        <v>0</v>
      </c>
      <c r="BE24" s="130">
        <f t="shared" si="9"/>
        <v>0</v>
      </c>
      <c r="BF24" s="130">
        <f t="shared" si="4"/>
        <v>0</v>
      </c>
      <c r="BG24" s="130">
        <f t="shared" si="4"/>
        <v>0</v>
      </c>
      <c r="BH24" s="130">
        <f t="shared" si="4"/>
        <v>0</v>
      </c>
      <c r="BI24" s="130">
        <f t="shared" si="4"/>
        <v>0</v>
      </c>
      <c r="BJ24" s="130">
        <f t="shared" si="4"/>
        <v>0</v>
      </c>
      <c r="BK24" s="130">
        <f t="shared" si="4"/>
        <v>0</v>
      </c>
      <c r="BL24" s="130">
        <f t="shared" si="4"/>
        <v>0</v>
      </c>
      <c r="BM24" s="130">
        <f t="shared" si="4"/>
        <v>0</v>
      </c>
      <c r="BN24" s="130">
        <f t="shared" si="4"/>
        <v>0</v>
      </c>
      <c r="BO24" s="130">
        <f t="shared" si="4"/>
        <v>0</v>
      </c>
      <c r="BP24" s="130">
        <f t="shared" si="4"/>
        <v>0</v>
      </c>
      <c r="BQ24" s="130">
        <f t="shared" si="4"/>
        <v>0</v>
      </c>
      <c r="BR24" s="130">
        <f t="shared" si="4"/>
        <v>0</v>
      </c>
      <c r="BS24" s="130">
        <f t="shared" si="4"/>
        <v>0</v>
      </c>
    </row>
    <row r="25" spans="1:71" x14ac:dyDescent="0.2">
      <c r="A25" s="124">
        <v>24701</v>
      </c>
      <c r="B25" s="125" t="s">
        <v>48</v>
      </c>
      <c r="C25" s="126"/>
      <c r="D25" s="127">
        <f t="shared" si="1"/>
        <v>0</v>
      </c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W25" s="129">
        <f t="shared" si="0"/>
        <v>24701</v>
      </c>
      <c r="X25" s="129" t="str">
        <f t="shared" si="5"/>
        <v>Artículos metálicos para la construcción</v>
      </c>
      <c r="Y25" s="130">
        <f t="shared" si="6"/>
        <v>0</v>
      </c>
      <c r="Z25" s="131" t="e">
        <f t="shared" si="2"/>
        <v>#N/A</v>
      </c>
      <c r="AA25" s="131" t="e">
        <f t="shared" si="3"/>
        <v>#N/A</v>
      </c>
      <c r="AB25" s="130">
        <v>0</v>
      </c>
      <c r="AC25" s="130" t="e">
        <f t="shared" si="7"/>
        <v>#N/A</v>
      </c>
      <c r="AY25" s="101"/>
      <c r="BD25" s="130">
        <f t="shared" si="8"/>
        <v>0</v>
      </c>
      <c r="BE25" s="130">
        <f t="shared" si="9"/>
        <v>0</v>
      </c>
      <c r="BF25" s="130">
        <f t="shared" si="4"/>
        <v>0</v>
      </c>
      <c r="BG25" s="130">
        <f t="shared" si="4"/>
        <v>0</v>
      </c>
      <c r="BH25" s="130">
        <f t="shared" si="4"/>
        <v>0</v>
      </c>
      <c r="BI25" s="130">
        <f t="shared" si="4"/>
        <v>0</v>
      </c>
      <c r="BJ25" s="130">
        <f t="shared" si="4"/>
        <v>0</v>
      </c>
      <c r="BK25" s="130">
        <f t="shared" si="4"/>
        <v>0</v>
      </c>
      <c r="BL25" s="130">
        <f t="shared" si="4"/>
        <v>0</v>
      </c>
      <c r="BM25" s="130">
        <f t="shared" si="4"/>
        <v>0</v>
      </c>
      <c r="BN25" s="130">
        <f t="shared" si="4"/>
        <v>0</v>
      </c>
      <c r="BO25" s="130">
        <f t="shared" si="4"/>
        <v>0</v>
      </c>
      <c r="BP25" s="130">
        <f t="shared" si="4"/>
        <v>0</v>
      </c>
      <c r="BQ25" s="130">
        <f t="shared" si="4"/>
        <v>0</v>
      </c>
      <c r="BR25" s="130">
        <f t="shared" si="4"/>
        <v>0</v>
      </c>
      <c r="BS25" s="130">
        <f t="shared" si="4"/>
        <v>0</v>
      </c>
    </row>
    <row r="26" spans="1:71" x14ac:dyDescent="0.2">
      <c r="A26" s="124">
        <v>24801</v>
      </c>
      <c r="B26" s="125" t="s">
        <v>49</v>
      </c>
      <c r="C26" s="126"/>
      <c r="D26" s="127">
        <f t="shared" si="1"/>
        <v>0</v>
      </c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W26" s="129">
        <f t="shared" si="0"/>
        <v>24801</v>
      </c>
      <c r="X26" s="129" t="str">
        <f t="shared" si="5"/>
        <v>Materiales complementarios</v>
      </c>
      <c r="Y26" s="130">
        <f t="shared" si="6"/>
        <v>0</v>
      </c>
      <c r="Z26" s="131" t="e">
        <f t="shared" si="2"/>
        <v>#N/A</v>
      </c>
      <c r="AA26" s="131" t="e">
        <f t="shared" si="3"/>
        <v>#N/A</v>
      </c>
      <c r="AB26" s="130">
        <v>0</v>
      </c>
      <c r="AC26" s="130" t="e">
        <f t="shared" si="7"/>
        <v>#N/A</v>
      </c>
      <c r="AY26" s="101"/>
      <c r="BD26" s="130">
        <f t="shared" si="8"/>
        <v>0</v>
      </c>
      <c r="BE26" s="130">
        <f t="shared" si="9"/>
        <v>0</v>
      </c>
      <c r="BF26" s="130">
        <f t="shared" si="4"/>
        <v>0</v>
      </c>
      <c r="BG26" s="130">
        <f t="shared" si="4"/>
        <v>0</v>
      </c>
      <c r="BH26" s="130">
        <f t="shared" si="4"/>
        <v>0</v>
      </c>
      <c r="BI26" s="130">
        <f t="shared" si="4"/>
        <v>0</v>
      </c>
      <c r="BJ26" s="130">
        <f t="shared" si="4"/>
        <v>0</v>
      </c>
      <c r="BK26" s="130">
        <f t="shared" si="4"/>
        <v>0</v>
      </c>
      <c r="BL26" s="130">
        <f t="shared" si="4"/>
        <v>0</v>
      </c>
      <c r="BM26" s="130">
        <f t="shared" si="4"/>
        <v>0</v>
      </c>
      <c r="BN26" s="130">
        <f t="shared" si="4"/>
        <v>0</v>
      </c>
      <c r="BO26" s="130">
        <f t="shared" si="4"/>
        <v>0</v>
      </c>
      <c r="BP26" s="130">
        <f t="shared" si="4"/>
        <v>0</v>
      </c>
      <c r="BQ26" s="130">
        <f t="shared" si="4"/>
        <v>0</v>
      </c>
      <c r="BR26" s="130">
        <f t="shared" si="4"/>
        <v>0</v>
      </c>
      <c r="BS26" s="130">
        <f t="shared" si="4"/>
        <v>0</v>
      </c>
    </row>
    <row r="27" spans="1:71" ht="22.5" x14ac:dyDescent="0.2">
      <c r="A27" s="124">
        <v>24901</v>
      </c>
      <c r="B27" s="125" t="s">
        <v>50</v>
      </c>
      <c r="C27" s="126"/>
      <c r="D27" s="127">
        <f t="shared" si="1"/>
        <v>0</v>
      </c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W27" s="129">
        <f t="shared" si="0"/>
        <v>24901</v>
      </c>
      <c r="X27" s="129" t="str">
        <f t="shared" si="5"/>
        <v>Otros materiales y artículos de construcción y reparación</v>
      </c>
      <c r="Y27" s="130">
        <f t="shared" si="6"/>
        <v>0</v>
      </c>
      <c r="Z27" s="131" t="e">
        <f t="shared" si="2"/>
        <v>#N/A</v>
      </c>
      <c r="AA27" s="131" t="e">
        <f t="shared" si="3"/>
        <v>#N/A</v>
      </c>
      <c r="AB27" s="130">
        <v>0</v>
      </c>
      <c r="AC27" s="130" t="e">
        <f t="shared" si="7"/>
        <v>#N/A</v>
      </c>
      <c r="AY27" s="101"/>
      <c r="BD27" s="130">
        <f t="shared" si="8"/>
        <v>0</v>
      </c>
      <c r="BE27" s="130">
        <f t="shared" si="9"/>
        <v>0</v>
      </c>
      <c r="BF27" s="130">
        <f t="shared" si="4"/>
        <v>0</v>
      </c>
      <c r="BG27" s="130">
        <f t="shared" si="4"/>
        <v>0</v>
      </c>
      <c r="BH27" s="130">
        <f t="shared" si="4"/>
        <v>0</v>
      </c>
      <c r="BI27" s="130">
        <f t="shared" si="4"/>
        <v>0</v>
      </c>
      <c r="BJ27" s="130">
        <f t="shared" si="4"/>
        <v>0</v>
      </c>
      <c r="BK27" s="130">
        <f t="shared" si="4"/>
        <v>0</v>
      </c>
      <c r="BL27" s="130">
        <f t="shared" si="4"/>
        <v>0</v>
      </c>
      <c r="BM27" s="130">
        <f t="shared" si="4"/>
        <v>0</v>
      </c>
      <c r="BN27" s="130">
        <f t="shared" si="4"/>
        <v>0</v>
      </c>
      <c r="BO27" s="130">
        <f t="shared" si="4"/>
        <v>0</v>
      </c>
      <c r="BP27" s="130">
        <f t="shared" si="4"/>
        <v>0</v>
      </c>
      <c r="BQ27" s="130">
        <f t="shared" si="4"/>
        <v>0</v>
      </c>
      <c r="BR27" s="130">
        <f t="shared" si="4"/>
        <v>0</v>
      </c>
      <c r="BS27" s="130">
        <f t="shared" si="4"/>
        <v>0</v>
      </c>
    </row>
    <row r="28" spans="1:71" ht="45" x14ac:dyDescent="0.2">
      <c r="A28" s="124">
        <v>26102</v>
      </c>
      <c r="B28" s="125" t="s">
        <v>209</v>
      </c>
      <c r="C28" s="126"/>
      <c r="D28" s="127">
        <f t="shared" si="1"/>
        <v>0</v>
      </c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W28" s="129">
        <f t="shared" si="0"/>
        <v>26102</v>
      </c>
      <c r="X28" s="129" t="str">
        <f t="shared" si="5"/>
        <v>Combustibles, lubricantes y aditivos para vehículos terrestres, aéreos, marítimos, lacustres y fluviales destinados a servicios públicos y la operación de programas públicos</v>
      </c>
      <c r="Y28" s="130">
        <f t="shared" si="6"/>
        <v>0</v>
      </c>
      <c r="Z28" s="131" t="e">
        <f t="shared" si="2"/>
        <v>#N/A</v>
      </c>
      <c r="AA28" s="131" t="e">
        <f t="shared" si="3"/>
        <v>#N/A</v>
      </c>
      <c r="AB28" s="130">
        <v>0</v>
      </c>
      <c r="AC28" s="130" t="e">
        <f t="shared" si="7"/>
        <v>#N/A</v>
      </c>
      <c r="AY28" s="101"/>
      <c r="BD28" s="130">
        <f t="shared" si="8"/>
        <v>0</v>
      </c>
      <c r="BE28" s="130">
        <f t="shared" si="9"/>
        <v>0</v>
      </c>
      <c r="BF28" s="130">
        <f t="shared" si="4"/>
        <v>0</v>
      </c>
      <c r="BG28" s="130">
        <f t="shared" si="4"/>
        <v>0</v>
      </c>
      <c r="BH28" s="130">
        <f t="shared" si="4"/>
        <v>0</v>
      </c>
      <c r="BI28" s="130">
        <f t="shared" si="4"/>
        <v>0</v>
      </c>
      <c r="BJ28" s="130">
        <f t="shared" si="4"/>
        <v>0</v>
      </c>
      <c r="BK28" s="130">
        <f t="shared" si="4"/>
        <v>0</v>
      </c>
      <c r="BL28" s="130">
        <f t="shared" si="4"/>
        <v>0</v>
      </c>
      <c r="BM28" s="130">
        <f t="shared" si="4"/>
        <v>0</v>
      </c>
      <c r="BN28" s="130">
        <f t="shared" si="4"/>
        <v>0</v>
      </c>
      <c r="BO28" s="130">
        <f t="shared" si="4"/>
        <v>0</v>
      </c>
      <c r="BP28" s="130">
        <f t="shared" si="4"/>
        <v>0</v>
      </c>
      <c r="BQ28" s="130">
        <f t="shared" si="4"/>
        <v>0</v>
      </c>
      <c r="BR28" s="130">
        <f t="shared" si="4"/>
        <v>0</v>
      </c>
      <c r="BS28" s="130">
        <f t="shared" si="4"/>
        <v>0</v>
      </c>
    </row>
    <row r="29" spans="1:71" ht="22.5" x14ac:dyDescent="0.2">
      <c r="A29" s="124">
        <v>26105</v>
      </c>
      <c r="B29" s="125" t="s">
        <v>74</v>
      </c>
      <c r="C29" s="126"/>
      <c r="D29" s="127">
        <f t="shared" si="1"/>
        <v>0</v>
      </c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W29" s="129">
        <f t="shared" si="0"/>
        <v>26105</v>
      </c>
      <c r="X29" s="129" t="str">
        <f t="shared" si="5"/>
        <v xml:space="preserve">Combustibles, lubricantes y aditivos para maquinaria, equipo de producción y servicios </v>
      </c>
      <c r="Y29" s="130">
        <f t="shared" si="6"/>
        <v>0</v>
      </c>
      <c r="Z29" s="131" t="e">
        <f t="shared" si="2"/>
        <v>#N/A</v>
      </c>
      <c r="AA29" s="131" t="e">
        <f t="shared" si="3"/>
        <v>#N/A</v>
      </c>
      <c r="AB29" s="130">
        <v>0</v>
      </c>
      <c r="AC29" s="130" t="e">
        <f t="shared" si="7"/>
        <v>#N/A</v>
      </c>
      <c r="AY29" s="101"/>
      <c r="BD29" s="130">
        <f t="shared" si="8"/>
        <v>0</v>
      </c>
      <c r="BE29" s="130">
        <f t="shared" si="9"/>
        <v>0</v>
      </c>
      <c r="BF29" s="130">
        <f t="shared" si="9"/>
        <v>0</v>
      </c>
      <c r="BG29" s="130">
        <f t="shared" si="9"/>
        <v>0</v>
      </c>
      <c r="BH29" s="130">
        <f t="shared" si="9"/>
        <v>0</v>
      </c>
      <c r="BI29" s="130">
        <f t="shared" si="9"/>
        <v>0</v>
      </c>
      <c r="BJ29" s="130">
        <f t="shared" si="9"/>
        <v>0</v>
      </c>
      <c r="BK29" s="130">
        <f t="shared" si="9"/>
        <v>0</v>
      </c>
      <c r="BL29" s="130">
        <f t="shared" si="9"/>
        <v>0</v>
      </c>
      <c r="BM29" s="130">
        <f t="shared" si="9"/>
        <v>0</v>
      </c>
      <c r="BN29" s="130">
        <f t="shared" si="9"/>
        <v>0</v>
      </c>
      <c r="BO29" s="130">
        <f t="shared" si="9"/>
        <v>0</v>
      </c>
      <c r="BP29" s="130">
        <f t="shared" si="9"/>
        <v>0</v>
      </c>
      <c r="BQ29" s="130">
        <f t="shared" si="9"/>
        <v>0</v>
      </c>
      <c r="BR29" s="130">
        <f t="shared" si="9"/>
        <v>0</v>
      </c>
      <c r="BS29" s="130">
        <f t="shared" si="9"/>
        <v>0</v>
      </c>
    </row>
    <row r="30" spans="1:71" x14ac:dyDescent="0.2">
      <c r="A30" s="124">
        <v>27101</v>
      </c>
      <c r="B30" s="125" t="s">
        <v>31</v>
      </c>
      <c r="C30" s="126"/>
      <c r="D30" s="127">
        <f t="shared" si="1"/>
        <v>0</v>
      </c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W30" s="129">
        <f t="shared" si="0"/>
        <v>27101</v>
      </c>
      <c r="X30" s="129" t="str">
        <f t="shared" si="5"/>
        <v>Vestuario y uniformes</v>
      </c>
      <c r="Y30" s="130">
        <f t="shared" si="6"/>
        <v>0</v>
      </c>
      <c r="Z30" s="131" t="e">
        <f t="shared" si="2"/>
        <v>#N/A</v>
      </c>
      <c r="AA30" s="131" t="e">
        <f t="shared" si="3"/>
        <v>#N/A</v>
      </c>
      <c r="AB30" s="130">
        <v>0</v>
      </c>
      <c r="AC30" s="130" t="e">
        <f t="shared" si="7"/>
        <v>#N/A</v>
      </c>
      <c r="AY30" s="101"/>
      <c r="BD30" s="130">
        <f t="shared" si="8"/>
        <v>0</v>
      </c>
      <c r="BE30" s="130">
        <f t="shared" ref="BE30:BS39" si="10">F30+BD30</f>
        <v>0</v>
      </c>
      <c r="BF30" s="130">
        <f t="shared" si="10"/>
        <v>0</v>
      </c>
      <c r="BG30" s="130">
        <f t="shared" si="10"/>
        <v>0</v>
      </c>
      <c r="BH30" s="130">
        <f t="shared" si="10"/>
        <v>0</v>
      </c>
      <c r="BI30" s="130">
        <f t="shared" si="10"/>
        <v>0</v>
      </c>
      <c r="BJ30" s="130">
        <f t="shared" si="10"/>
        <v>0</v>
      </c>
      <c r="BK30" s="130">
        <f t="shared" si="10"/>
        <v>0</v>
      </c>
      <c r="BL30" s="130">
        <f t="shared" si="10"/>
        <v>0</v>
      </c>
      <c r="BM30" s="130">
        <f t="shared" si="10"/>
        <v>0</v>
      </c>
      <c r="BN30" s="130">
        <f t="shared" si="10"/>
        <v>0</v>
      </c>
      <c r="BO30" s="130">
        <f t="shared" si="10"/>
        <v>0</v>
      </c>
      <c r="BP30" s="130">
        <f t="shared" si="10"/>
        <v>0</v>
      </c>
      <c r="BQ30" s="130">
        <f t="shared" si="10"/>
        <v>0</v>
      </c>
      <c r="BR30" s="130">
        <f t="shared" si="10"/>
        <v>0</v>
      </c>
      <c r="BS30" s="130">
        <f t="shared" si="10"/>
        <v>0</v>
      </c>
    </row>
    <row r="31" spans="1:71" x14ac:dyDescent="0.2">
      <c r="A31" s="124">
        <v>27201</v>
      </c>
      <c r="B31" s="125" t="s">
        <v>52</v>
      </c>
      <c r="C31" s="126"/>
      <c r="D31" s="127">
        <f t="shared" si="1"/>
        <v>0</v>
      </c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W31" s="129">
        <f t="shared" si="0"/>
        <v>27201</v>
      </c>
      <c r="X31" s="129" t="str">
        <f t="shared" si="5"/>
        <v>Prendas de protección personal</v>
      </c>
      <c r="Y31" s="130">
        <f t="shared" si="6"/>
        <v>0</v>
      </c>
      <c r="Z31" s="131" t="e">
        <f t="shared" si="2"/>
        <v>#N/A</v>
      </c>
      <c r="AA31" s="131" t="e">
        <f t="shared" si="3"/>
        <v>#N/A</v>
      </c>
      <c r="AB31" s="130">
        <v>0</v>
      </c>
      <c r="AC31" s="130" t="e">
        <f t="shared" si="7"/>
        <v>#N/A</v>
      </c>
      <c r="AY31" s="101"/>
      <c r="BD31" s="130">
        <f t="shared" si="8"/>
        <v>0</v>
      </c>
      <c r="BE31" s="130">
        <f t="shared" si="10"/>
        <v>0</v>
      </c>
      <c r="BF31" s="130">
        <f t="shared" si="10"/>
        <v>0</v>
      </c>
      <c r="BG31" s="130">
        <f t="shared" si="10"/>
        <v>0</v>
      </c>
      <c r="BH31" s="130">
        <f t="shared" si="10"/>
        <v>0</v>
      </c>
      <c r="BI31" s="130">
        <f t="shared" si="10"/>
        <v>0</v>
      </c>
      <c r="BJ31" s="130">
        <f t="shared" si="10"/>
        <v>0</v>
      </c>
      <c r="BK31" s="130">
        <f t="shared" si="10"/>
        <v>0</v>
      </c>
      <c r="BL31" s="130">
        <f t="shared" si="10"/>
        <v>0</v>
      </c>
      <c r="BM31" s="130">
        <f t="shared" si="10"/>
        <v>0</v>
      </c>
      <c r="BN31" s="130">
        <f t="shared" si="10"/>
        <v>0</v>
      </c>
      <c r="BO31" s="130">
        <f t="shared" si="10"/>
        <v>0</v>
      </c>
      <c r="BP31" s="130">
        <f t="shared" si="10"/>
        <v>0</v>
      </c>
      <c r="BQ31" s="130">
        <f t="shared" si="10"/>
        <v>0</v>
      </c>
      <c r="BR31" s="130">
        <f t="shared" si="10"/>
        <v>0</v>
      </c>
      <c r="BS31" s="130">
        <f t="shared" si="10"/>
        <v>0</v>
      </c>
    </row>
    <row r="32" spans="1:71" ht="22.5" x14ac:dyDescent="0.2">
      <c r="A32" s="124">
        <v>27501</v>
      </c>
      <c r="B32" s="125" t="s">
        <v>32</v>
      </c>
      <c r="C32" s="126"/>
      <c r="D32" s="127">
        <f t="shared" si="1"/>
        <v>0</v>
      </c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W32" s="129">
        <f t="shared" si="0"/>
        <v>27501</v>
      </c>
      <c r="X32" s="129" t="str">
        <f t="shared" si="5"/>
        <v>Blancos y otros productos textiles, excepto prendas de vestir</v>
      </c>
      <c r="Y32" s="130">
        <f t="shared" si="6"/>
        <v>0</v>
      </c>
      <c r="Z32" s="131" t="e">
        <f t="shared" si="2"/>
        <v>#N/A</v>
      </c>
      <c r="AA32" s="131" t="e">
        <f t="shared" si="3"/>
        <v>#N/A</v>
      </c>
      <c r="AB32" s="130">
        <v>0</v>
      </c>
      <c r="AC32" s="130" t="e">
        <f t="shared" si="7"/>
        <v>#N/A</v>
      </c>
      <c r="AY32" s="101"/>
      <c r="BD32" s="130">
        <f t="shared" si="8"/>
        <v>0</v>
      </c>
      <c r="BE32" s="130">
        <f t="shared" si="10"/>
        <v>0</v>
      </c>
      <c r="BF32" s="130">
        <f t="shared" si="10"/>
        <v>0</v>
      </c>
      <c r="BG32" s="130">
        <f t="shared" si="10"/>
        <v>0</v>
      </c>
      <c r="BH32" s="130">
        <f t="shared" si="10"/>
        <v>0</v>
      </c>
      <c r="BI32" s="130">
        <f t="shared" si="10"/>
        <v>0</v>
      </c>
      <c r="BJ32" s="130">
        <f t="shared" si="10"/>
        <v>0</v>
      </c>
      <c r="BK32" s="130">
        <f t="shared" si="10"/>
        <v>0</v>
      </c>
      <c r="BL32" s="130">
        <f t="shared" si="10"/>
        <v>0</v>
      </c>
      <c r="BM32" s="130">
        <f t="shared" si="10"/>
        <v>0</v>
      </c>
      <c r="BN32" s="130">
        <f t="shared" si="10"/>
        <v>0</v>
      </c>
      <c r="BO32" s="130">
        <f t="shared" si="10"/>
        <v>0</v>
      </c>
      <c r="BP32" s="130">
        <f t="shared" si="10"/>
        <v>0</v>
      </c>
      <c r="BQ32" s="130">
        <f t="shared" si="10"/>
        <v>0</v>
      </c>
      <c r="BR32" s="130">
        <f t="shared" si="10"/>
        <v>0</v>
      </c>
      <c r="BS32" s="130">
        <f t="shared" si="10"/>
        <v>0</v>
      </c>
    </row>
    <row r="33" spans="1:71" x14ac:dyDescent="0.2">
      <c r="A33" s="124">
        <v>29101</v>
      </c>
      <c r="B33" s="125" t="s">
        <v>33</v>
      </c>
      <c r="C33" s="126"/>
      <c r="D33" s="127">
        <f t="shared" si="1"/>
        <v>0</v>
      </c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W33" s="129">
        <f t="shared" si="0"/>
        <v>29101</v>
      </c>
      <c r="X33" s="129" t="str">
        <f t="shared" si="5"/>
        <v>Herramientas menores</v>
      </c>
      <c r="Y33" s="130">
        <f t="shared" si="6"/>
        <v>0</v>
      </c>
      <c r="Z33" s="131" t="e">
        <f t="shared" si="2"/>
        <v>#N/A</v>
      </c>
      <c r="AA33" s="131" t="e">
        <f t="shared" si="3"/>
        <v>#N/A</v>
      </c>
      <c r="AB33" s="130">
        <v>0</v>
      </c>
      <c r="AC33" s="130" t="e">
        <f t="shared" si="7"/>
        <v>#N/A</v>
      </c>
      <c r="AY33" s="101"/>
      <c r="BD33" s="130">
        <f t="shared" si="8"/>
        <v>0</v>
      </c>
      <c r="BE33" s="130">
        <f t="shared" si="10"/>
        <v>0</v>
      </c>
      <c r="BF33" s="130">
        <f t="shared" si="10"/>
        <v>0</v>
      </c>
      <c r="BG33" s="130">
        <f t="shared" si="10"/>
        <v>0</v>
      </c>
      <c r="BH33" s="130">
        <f t="shared" si="10"/>
        <v>0</v>
      </c>
      <c r="BI33" s="130">
        <f t="shared" si="10"/>
        <v>0</v>
      </c>
      <c r="BJ33" s="130">
        <f t="shared" si="10"/>
        <v>0</v>
      </c>
      <c r="BK33" s="130">
        <f t="shared" si="10"/>
        <v>0</v>
      </c>
      <c r="BL33" s="130">
        <f t="shared" si="10"/>
        <v>0</v>
      </c>
      <c r="BM33" s="130">
        <f t="shared" si="10"/>
        <v>0</v>
      </c>
      <c r="BN33" s="130">
        <f t="shared" si="10"/>
        <v>0</v>
      </c>
      <c r="BO33" s="130">
        <f t="shared" si="10"/>
        <v>0</v>
      </c>
      <c r="BP33" s="130">
        <f t="shared" si="10"/>
        <v>0</v>
      </c>
      <c r="BQ33" s="130">
        <f t="shared" si="10"/>
        <v>0</v>
      </c>
      <c r="BR33" s="130">
        <f t="shared" si="10"/>
        <v>0</v>
      </c>
      <c r="BS33" s="130">
        <f t="shared" si="10"/>
        <v>0</v>
      </c>
    </row>
    <row r="34" spans="1:71" x14ac:dyDescent="0.2">
      <c r="A34" s="124">
        <v>29201</v>
      </c>
      <c r="B34" s="125" t="s">
        <v>53</v>
      </c>
      <c r="C34" s="126"/>
      <c r="D34" s="127">
        <f t="shared" si="1"/>
        <v>0</v>
      </c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W34" s="129">
        <f t="shared" si="0"/>
        <v>29201</v>
      </c>
      <c r="X34" s="129" t="str">
        <f t="shared" si="5"/>
        <v>Refacciones y accesorios menores de edificios</v>
      </c>
      <c r="Y34" s="130">
        <f t="shared" si="6"/>
        <v>0</v>
      </c>
      <c r="Z34" s="131" t="e">
        <f t="shared" si="2"/>
        <v>#N/A</v>
      </c>
      <c r="AA34" s="131" t="e">
        <f t="shared" si="3"/>
        <v>#N/A</v>
      </c>
      <c r="AB34" s="130">
        <v>0</v>
      </c>
      <c r="AC34" s="130" t="e">
        <f t="shared" si="7"/>
        <v>#N/A</v>
      </c>
      <c r="AY34" s="101"/>
      <c r="BD34" s="130">
        <f t="shared" si="8"/>
        <v>0</v>
      </c>
      <c r="BE34" s="130">
        <f t="shared" si="10"/>
        <v>0</v>
      </c>
      <c r="BF34" s="130">
        <f t="shared" si="10"/>
        <v>0</v>
      </c>
      <c r="BG34" s="130">
        <f t="shared" si="10"/>
        <v>0</v>
      </c>
      <c r="BH34" s="130">
        <f t="shared" si="10"/>
        <v>0</v>
      </c>
      <c r="BI34" s="130">
        <f t="shared" si="10"/>
        <v>0</v>
      </c>
      <c r="BJ34" s="130">
        <f t="shared" si="10"/>
        <v>0</v>
      </c>
      <c r="BK34" s="130">
        <f t="shared" si="10"/>
        <v>0</v>
      </c>
      <c r="BL34" s="130">
        <f t="shared" si="10"/>
        <v>0</v>
      </c>
      <c r="BM34" s="130">
        <f t="shared" si="10"/>
        <v>0</v>
      </c>
      <c r="BN34" s="130">
        <f t="shared" si="10"/>
        <v>0</v>
      </c>
      <c r="BO34" s="130">
        <f t="shared" si="10"/>
        <v>0</v>
      </c>
      <c r="BP34" s="130">
        <f t="shared" si="10"/>
        <v>0</v>
      </c>
      <c r="BQ34" s="130">
        <f t="shared" si="10"/>
        <v>0</v>
      </c>
      <c r="BR34" s="130">
        <f t="shared" si="10"/>
        <v>0</v>
      </c>
      <c r="BS34" s="130">
        <f t="shared" si="10"/>
        <v>0</v>
      </c>
    </row>
    <row r="35" spans="1:71" ht="22.5" x14ac:dyDescent="0.2">
      <c r="A35" s="124">
        <v>29301</v>
      </c>
      <c r="B35" s="125" t="s">
        <v>210</v>
      </c>
      <c r="C35" s="126"/>
      <c r="D35" s="127">
        <f t="shared" si="1"/>
        <v>0</v>
      </c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W35" s="129">
        <f t="shared" si="0"/>
        <v>29301</v>
      </c>
      <c r="X35" s="129" t="str">
        <f t="shared" si="5"/>
        <v>Refacciones y accesorios menores de mobiliario y equipo de administración</v>
      </c>
      <c r="Y35" s="130">
        <f t="shared" si="6"/>
        <v>0</v>
      </c>
      <c r="Z35" s="131" t="e">
        <f t="shared" si="2"/>
        <v>#N/A</v>
      </c>
      <c r="AA35" s="131" t="e">
        <f t="shared" si="3"/>
        <v>#N/A</v>
      </c>
      <c r="AB35" s="130">
        <v>0</v>
      </c>
      <c r="AC35" s="130" t="e">
        <f t="shared" si="7"/>
        <v>#N/A</v>
      </c>
      <c r="AY35" s="101"/>
      <c r="BD35" s="130">
        <f t="shared" si="8"/>
        <v>0</v>
      </c>
      <c r="BE35" s="130">
        <f t="shared" si="10"/>
        <v>0</v>
      </c>
      <c r="BF35" s="130">
        <f t="shared" si="10"/>
        <v>0</v>
      </c>
      <c r="BG35" s="130">
        <f t="shared" si="10"/>
        <v>0</v>
      </c>
      <c r="BH35" s="130">
        <f t="shared" si="10"/>
        <v>0</v>
      </c>
      <c r="BI35" s="130">
        <f t="shared" si="10"/>
        <v>0</v>
      </c>
      <c r="BJ35" s="130">
        <f t="shared" si="10"/>
        <v>0</v>
      </c>
      <c r="BK35" s="130">
        <f t="shared" si="10"/>
        <v>0</v>
      </c>
      <c r="BL35" s="130">
        <f t="shared" si="10"/>
        <v>0</v>
      </c>
      <c r="BM35" s="130">
        <f t="shared" si="10"/>
        <v>0</v>
      </c>
      <c r="BN35" s="130">
        <f t="shared" si="10"/>
        <v>0</v>
      </c>
      <c r="BO35" s="130">
        <f t="shared" si="10"/>
        <v>0</v>
      </c>
      <c r="BP35" s="130">
        <f t="shared" si="10"/>
        <v>0</v>
      </c>
      <c r="BQ35" s="130">
        <f t="shared" si="10"/>
        <v>0</v>
      </c>
      <c r="BR35" s="130">
        <f t="shared" si="10"/>
        <v>0</v>
      </c>
      <c r="BS35" s="130">
        <f t="shared" si="10"/>
        <v>0</v>
      </c>
    </row>
    <row r="36" spans="1:71" ht="22.5" x14ac:dyDescent="0.2">
      <c r="A36" s="124">
        <v>29401</v>
      </c>
      <c r="B36" s="125" t="s">
        <v>165</v>
      </c>
      <c r="C36" s="126"/>
      <c r="D36" s="127">
        <f t="shared" si="1"/>
        <v>0</v>
      </c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W36" s="129">
        <f t="shared" si="0"/>
        <v>29401</v>
      </c>
      <c r="X36" s="129" t="str">
        <f t="shared" si="5"/>
        <v>Refacciones y accesorios para equipo de cómputo y telecomunicaciones</v>
      </c>
      <c r="Y36" s="130">
        <f t="shared" si="6"/>
        <v>0</v>
      </c>
      <c r="Z36" s="131" t="e">
        <f t="shared" si="2"/>
        <v>#N/A</v>
      </c>
      <c r="AA36" s="131" t="e">
        <f t="shared" si="3"/>
        <v>#N/A</v>
      </c>
      <c r="AB36" s="130">
        <v>0</v>
      </c>
      <c r="AC36" s="130" t="e">
        <f t="shared" si="7"/>
        <v>#N/A</v>
      </c>
      <c r="AY36" s="101"/>
      <c r="BD36" s="130">
        <f t="shared" si="8"/>
        <v>0</v>
      </c>
      <c r="BE36" s="130">
        <f t="shared" si="10"/>
        <v>0</v>
      </c>
      <c r="BF36" s="130">
        <f t="shared" si="10"/>
        <v>0</v>
      </c>
      <c r="BG36" s="130">
        <f t="shared" si="10"/>
        <v>0</v>
      </c>
      <c r="BH36" s="130">
        <f t="shared" si="10"/>
        <v>0</v>
      </c>
      <c r="BI36" s="130">
        <f t="shared" si="10"/>
        <v>0</v>
      </c>
      <c r="BJ36" s="130">
        <f t="shared" si="10"/>
        <v>0</v>
      </c>
      <c r="BK36" s="130">
        <f t="shared" si="10"/>
        <v>0</v>
      </c>
      <c r="BL36" s="130">
        <f t="shared" si="10"/>
        <v>0</v>
      </c>
      <c r="BM36" s="130">
        <f t="shared" si="10"/>
        <v>0</v>
      </c>
      <c r="BN36" s="130">
        <f t="shared" si="10"/>
        <v>0</v>
      </c>
      <c r="BO36" s="130">
        <f t="shared" si="10"/>
        <v>0</v>
      </c>
      <c r="BP36" s="130">
        <f t="shared" si="10"/>
        <v>0</v>
      </c>
      <c r="BQ36" s="130">
        <f t="shared" si="10"/>
        <v>0</v>
      </c>
      <c r="BR36" s="130">
        <f t="shared" si="10"/>
        <v>0</v>
      </c>
      <c r="BS36" s="130">
        <f t="shared" si="10"/>
        <v>0</v>
      </c>
    </row>
    <row r="37" spans="1:71" ht="22.5" x14ac:dyDescent="0.2">
      <c r="A37" s="124">
        <v>29501</v>
      </c>
      <c r="B37" s="125" t="s">
        <v>34</v>
      </c>
      <c r="C37" s="126"/>
      <c r="D37" s="127">
        <f t="shared" si="1"/>
        <v>0</v>
      </c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W37" s="129">
        <f t="shared" si="0"/>
        <v>29501</v>
      </c>
      <c r="X37" s="129" t="str">
        <f t="shared" si="5"/>
        <v>Refacciones y accesorios menores de equipo e instrumental médico y de laboratorio</v>
      </c>
      <c r="Y37" s="130">
        <f t="shared" si="6"/>
        <v>0</v>
      </c>
      <c r="Z37" s="131" t="e">
        <f t="shared" si="2"/>
        <v>#N/A</v>
      </c>
      <c r="AA37" s="131" t="e">
        <f t="shared" si="3"/>
        <v>#N/A</v>
      </c>
      <c r="AB37" s="130">
        <v>0</v>
      </c>
      <c r="AC37" s="130" t="e">
        <f t="shared" si="7"/>
        <v>#N/A</v>
      </c>
      <c r="AY37" s="101"/>
      <c r="BD37" s="130">
        <f t="shared" si="8"/>
        <v>0</v>
      </c>
      <c r="BE37" s="130">
        <f t="shared" si="10"/>
        <v>0</v>
      </c>
      <c r="BF37" s="130">
        <f t="shared" si="10"/>
        <v>0</v>
      </c>
      <c r="BG37" s="130">
        <f t="shared" si="10"/>
        <v>0</v>
      </c>
      <c r="BH37" s="130">
        <f t="shared" si="10"/>
        <v>0</v>
      </c>
      <c r="BI37" s="130">
        <f t="shared" si="10"/>
        <v>0</v>
      </c>
      <c r="BJ37" s="130">
        <f t="shared" si="10"/>
        <v>0</v>
      </c>
      <c r="BK37" s="130">
        <f t="shared" si="10"/>
        <v>0</v>
      </c>
      <c r="BL37" s="130">
        <f t="shared" si="10"/>
        <v>0</v>
      </c>
      <c r="BM37" s="130">
        <f t="shared" si="10"/>
        <v>0</v>
      </c>
      <c r="BN37" s="130">
        <f t="shared" si="10"/>
        <v>0</v>
      </c>
      <c r="BO37" s="130">
        <f t="shared" si="10"/>
        <v>0</v>
      </c>
      <c r="BP37" s="130">
        <f t="shared" si="10"/>
        <v>0</v>
      </c>
      <c r="BQ37" s="130">
        <f t="shared" si="10"/>
        <v>0</v>
      </c>
      <c r="BR37" s="130">
        <f t="shared" si="10"/>
        <v>0</v>
      </c>
      <c r="BS37" s="130">
        <f t="shared" si="10"/>
        <v>0</v>
      </c>
    </row>
    <row r="38" spans="1:71" ht="22.5" x14ac:dyDescent="0.2">
      <c r="A38" s="124">
        <v>29601</v>
      </c>
      <c r="B38" s="125" t="s">
        <v>35</v>
      </c>
      <c r="C38" s="126"/>
      <c r="D38" s="127">
        <f t="shared" si="1"/>
        <v>0</v>
      </c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W38" s="129">
        <f t="shared" si="0"/>
        <v>29601</v>
      </c>
      <c r="X38" s="129" t="str">
        <f t="shared" si="5"/>
        <v>Refacciones y accesorios menores de equipo de transporte</v>
      </c>
      <c r="Y38" s="130">
        <f t="shared" si="6"/>
        <v>0</v>
      </c>
      <c r="Z38" s="131" t="e">
        <f t="shared" si="2"/>
        <v>#N/A</v>
      </c>
      <c r="AA38" s="131" t="e">
        <f t="shared" si="3"/>
        <v>#N/A</v>
      </c>
      <c r="AB38" s="130">
        <v>0</v>
      </c>
      <c r="AC38" s="130" t="e">
        <f t="shared" si="7"/>
        <v>#N/A</v>
      </c>
      <c r="AY38" s="101"/>
      <c r="BD38" s="130">
        <f t="shared" si="8"/>
        <v>0</v>
      </c>
      <c r="BE38" s="130">
        <f t="shared" si="10"/>
        <v>0</v>
      </c>
      <c r="BF38" s="130">
        <f t="shared" si="10"/>
        <v>0</v>
      </c>
      <c r="BG38" s="130">
        <f t="shared" si="10"/>
        <v>0</v>
      </c>
      <c r="BH38" s="130">
        <f t="shared" si="10"/>
        <v>0</v>
      </c>
      <c r="BI38" s="130">
        <f t="shared" si="10"/>
        <v>0</v>
      </c>
      <c r="BJ38" s="130">
        <f t="shared" si="10"/>
        <v>0</v>
      </c>
      <c r="BK38" s="130">
        <f t="shared" si="10"/>
        <v>0</v>
      </c>
      <c r="BL38" s="130">
        <f t="shared" si="10"/>
        <v>0</v>
      </c>
      <c r="BM38" s="130">
        <f t="shared" si="10"/>
        <v>0</v>
      </c>
      <c r="BN38" s="130">
        <f t="shared" si="10"/>
        <v>0</v>
      </c>
      <c r="BO38" s="130">
        <f t="shared" si="10"/>
        <v>0</v>
      </c>
      <c r="BP38" s="130">
        <f t="shared" si="10"/>
        <v>0</v>
      </c>
      <c r="BQ38" s="130">
        <f t="shared" si="10"/>
        <v>0</v>
      </c>
      <c r="BR38" s="130">
        <f t="shared" si="10"/>
        <v>0</v>
      </c>
      <c r="BS38" s="130">
        <f t="shared" si="10"/>
        <v>0</v>
      </c>
    </row>
    <row r="39" spans="1:71" ht="22.5" x14ac:dyDescent="0.2">
      <c r="A39" s="124">
        <v>29801</v>
      </c>
      <c r="B39" s="125" t="s">
        <v>67</v>
      </c>
      <c r="C39" s="126"/>
      <c r="D39" s="127">
        <f t="shared" si="1"/>
        <v>0</v>
      </c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W39" s="129">
        <f t="shared" si="0"/>
        <v>29801</v>
      </c>
      <c r="X39" s="129" t="str">
        <f t="shared" si="5"/>
        <v>Refacciones y accesorios menores de maquinaria y otros equipos</v>
      </c>
      <c r="Y39" s="130">
        <f t="shared" si="6"/>
        <v>0</v>
      </c>
      <c r="Z39" s="131" t="e">
        <f t="shared" si="2"/>
        <v>#N/A</v>
      </c>
      <c r="AA39" s="131" t="e">
        <f t="shared" si="3"/>
        <v>#N/A</v>
      </c>
      <c r="AB39" s="130">
        <v>0</v>
      </c>
      <c r="AC39" s="130" t="e">
        <f t="shared" si="7"/>
        <v>#N/A</v>
      </c>
      <c r="AY39" s="101"/>
      <c r="BD39" s="130">
        <f t="shared" si="8"/>
        <v>0</v>
      </c>
      <c r="BE39" s="130">
        <f t="shared" si="10"/>
        <v>0</v>
      </c>
      <c r="BF39" s="130">
        <f t="shared" si="10"/>
        <v>0</v>
      </c>
      <c r="BG39" s="130">
        <f t="shared" si="10"/>
        <v>0</v>
      </c>
      <c r="BH39" s="130">
        <f t="shared" si="10"/>
        <v>0</v>
      </c>
      <c r="BI39" s="130">
        <f t="shared" si="10"/>
        <v>0</v>
      </c>
      <c r="BJ39" s="130">
        <f t="shared" si="10"/>
        <v>0</v>
      </c>
      <c r="BK39" s="130">
        <f t="shared" si="10"/>
        <v>0</v>
      </c>
      <c r="BL39" s="130">
        <f t="shared" si="10"/>
        <v>0</v>
      </c>
      <c r="BM39" s="130">
        <f t="shared" si="10"/>
        <v>0</v>
      </c>
      <c r="BN39" s="130">
        <f t="shared" si="10"/>
        <v>0</v>
      </c>
      <c r="BO39" s="130">
        <f t="shared" si="10"/>
        <v>0</v>
      </c>
      <c r="BP39" s="130">
        <f t="shared" si="10"/>
        <v>0</v>
      </c>
      <c r="BQ39" s="130">
        <f t="shared" si="10"/>
        <v>0</v>
      </c>
      <c r="BR39" s="130">
        <f t="shared" si="10"/>
        <v>0</v>
      </c>
      <c r="BS39" s="130">
        <f>T39+BR39</f>
        <v>0</v>
      </c>
    </row>
    <row r="40" spans="1:71" x14ac:dyDescent="0.2">
      <c r="A40" s="882" t="s">
        <v>12</v>
      </c>
      <c r="B40" s="883"/>
      <c r="C40" s="132">
        <f>SUM(C13:C39)</f>
        <v>0</v>
      </c>
      <c r="D40" s="132">
        <f t="shared" ref="D40:T40" si="11">SUM(D13:D39)</f>
        <v>0</v>
      </c>
      <c r="E40" s="132">
        <f t="shared" si="11"/>
        <v>0</v>
      </c>
      <c r="F40" s="132">
        <f t="shared" si="11"/>
        <v>0</v>
      </c>
      <c r="G40" s="132">
        <f t="shared" si="11"/>
        <v>0</v>
      </c>
      <c r="H40" s="132">
        <f t="shared" si="11"/>
        <v>0</v>
      </c>
      <c r="I40" s="132">
        <f t="shared" si="11"/>
        <v>0</v>
      </c>
      <c r="J40" s="132">
        <f t="shared" si="11"/>
        <v>0</v>
      </c>
      <c r="K40" s="132">
        <f t="shared" si="11"/>
        <v>0</v>
      </c>
      <c r="L40" s="132">
        <f t="shared" si="11"/>
        <v>0</v>
      </c>
      <c r="M40" s="132">
        <f t="shared" si="11"/>
        <v>0</v>
      </c>
      <c r="N40" s="132">
        <f t="shared" si="11"/>
        <v>0</v>
      </c>
      <c r="O40" s="132">
        <f t="shared" si="11"/>
        <v>0</v>
      </c>
      <c r="P40" s="132">
        <f t="shared" si="11"/>
        <v>0</v>
      </c>
      <c r="Q40" s="132">
        <f t="shared" si="11"/>
        <v>0</v>
      </c>
      <c r="R40" s="132">
        <f t="shared" si="11"/>
        <v>0</v>
      </c>
      <c r="S40" s="132">
        <f t="shared" si="11"/>
        <v>0</v>
      </c>
      <c r="T40" s="132">
        <f t="shared" si="11"/>
        <v>0</v>
      </c>
      <c r="W40" s="882" t="s">
        <v>12</v>
      </c>
      <c r="X40" s="883"/>
      <c r="Y40" s="132">
        <f>SUM(Y13:Y39)</f>
        <v>0</v>
      </c>
      <c r="Z40" s="132" t="e">
        <f>SUM(Z13:Z39)</f>
        <v>#N/A</v>
      </c>
      <c r="AA40" s="132" t="e">
        <f t="shared" ref="AA40:AC40" si="12">SUM(AA13:AA39)</f>
        <v>#N/A</v>
      </c>
      <c r="AB40" s="132">
        <f t="shared" si="12"/>
        <v>0</v>
      </c>
      <c r="AC40" s="132" t="e">
        <f t="shared" si="12"/>
        <v>#N/A</v>
      </c>
      <c r="AY40" s="101"/>
      <c r="BD40" s="132">
        <f>SUM(BD13:BD39)</f>
        <v>0</v>
      </c>
      <c r="BE40" s="132">
        <f t="shared" ref="BE40:BS40" si="13">SUM(BE13:BE39)</f>
        <v>0</v>
      </c>
      <c r="BF40" s="132">
        <f t="shared" si="13"/>
        <v>0</v>
      </c>
      <c r="BG40" s="132">
        <f t="shared" si="13"/>
        <v>0</v>
      </c>
      <c r="BH40" s="132">
        <f t="shared" si="13"/>
        <v>0</v>
      </c>
      <c r="BI40" s="132">
        <f t="shared" si="13"/>
        <v>0</v>
      </c>
      <c r="BJ40" s="132">
        <f t="shared" si="13"/>
        <v>0</v>
      </c>
      <c r="BK40" s="132">
        <f t="shared" si="13"/>
        <v>0</v>
      </c>
      <c r="BL40" s="132">
        <f t="shared" si="13"/>
        <v>0</v>
      </c>
      <c r="BM40" s="132">
        <f t="shared" si="13"/>
        <v>0</v>
      </c>
      <c r="BN40" s="132">
        <f t="shared" si="13"/>
        <v>0</v>
      </c>
      <c r="BO40" s="132">
        <f t="shared" si="13"/>
        <v>0</v>
      </c>
      <c r="BP40" s="132">
        <f t="shared" si="13"/>
        <v>0</v>
      </c>
      <c r="BQ40" s="132">
        <f t="shared" si="13"/>
        <v>0</v>
      </c>
      <c r="BR40" s="132">
        <f t="shared" si="13"/>
        <v>0</v>
      </c>
      <c r="BS40" s="132">
        <f t="shared" si="13"/>
        <v>0</v>
      </c>
    </row>
    <row r="41" spans="1:71" x14ac:dyDescent="0.2">
      <c r="A41" s="879" t="s">
        <v>242</v>
      </c>
      <c r="B41" s="880"/>
      <c r="C41" s="880"/>
      <c r="D41" s="880"/>
      <c r="E41" s="880"/>
      <c r="F41" s="880"/>
      <c r="G41" s="880"/>
      <c r="H41" s="880"/>
      <c r="I41" s="880"/>
      <c r="J41" s="880"/>
      <c r="K41" s="880"/>
      <c r="L41" s="880"/>
      <c r="M41" s="880"/>
      <c r="N41" s="880"/>
      <c r="O41" s="880"/>
      <c r="P41" s="880"/>
      <c r="Q41" s="880"/>
      <c r="R41" s="880"/>
      <c r="S41" s="880"/>
      <c r="T41" s="881"/>
      <c r="W41" s="888" t="str">
        <f t="shared" ref="W41:W69" si="14">+A41</f>
        <v>3000 Servicios generales</v>
      </c>
      <c r="X41" s="889"/>
      <c r="Y41" s="889"/>
      <c r="Z41" s="889"/>
      <c r="AA41" s="889"/>
      <c r="AB41" s="889"/>
      <c r="AC41" s="890"/>
      <c r="AY41" s="101"/>
      <c r="BD41" s="895"/>
      <c r="BE41" s="896"/>
      <c r="BF41" s="896"/>
      <c r="BG41" s="896"/>
      <c r="BH41" s="896"/>
      <c r="BI41" s="896"/>
      <c r="BJ41" s="896"/>
      <c r="BK41" s="896"/>
      <c r="BL41" s="896"/>
      <c r="BM41" s="896"/>
      <c r="BN41" s="896"/>
      <c r="BO41" s="896"/>
      <c r="BP41" s="896"/>
      <c r="BQ41" s="896"/>
      <c r="BR41" s="896"/>
      <c r="BS41" s="897"/>
    </row>
    <row r="42" spans="1:71" x14ac:dyDescent="0.2">
      <c r="A42" s="133">
        <v>31101</v>
      </c>
      <c r="B42" s="129" t="s">
        <v>54</v>
      </c>
      <c r="C42" s="128"/>
      <c r="D42" s="127">
        <f t="shared" ref="D42:D69" si="15">SUM(E42:T42)</f>
        <v>0</v>
      </c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W42" s="129">
        <f t="shared" si="14"/>
        <v>31101</v>
      </c>
      <c r="X42" s="129" t="str">
        <f t="shared" ref="X42:X69" si="16">+B42</f>
        <v>Servicio de energía eléctrica</v>
      </c>
      <c r="Y42" s="130">
        <f t="shared" ref="Y42:Y69" si="17">+C42</f>
        <v>0</v>
      </c>
      <c r="Z42" s="131" t="e">
        <f t="shared" ref="Z42:Z69" si="18">VLOOKUP(W42,$A$13:$BS$77,VLOOKUP($AC$7,$AY$2:$BA$17,2,0),0)</f>
        <v>#N/A</v>
      </c>
      <c r="AA42" s="131" t="e">
        <f t="shared" ref="AA42:AA69" si="19">VLOOKUP(W42,$A$13:$BS$77,VLOOKUP($AC$7,$AY$2:$BA$17,3,0),0)</f>
        <v>#N/A</v>
      </c>
      <c r="AB42" s="130">
        <v>0</v>
      </c>
      <c r="AC42" s="130" t="e">
        <f t="shared" ref="AC42:AC69" si="20">Y42-AA42-AB42</f>
        <v>#N/A</v>
      </c>
      <c r="AY42" s="101"/>
      <c r="BD42" s="130">
        <f t="shared" ref="BD42:BD69" si="21">E42</f>
        <v>0</v>
      </c>
      <c r="BE42" s="130">
        <f t="shared" ref="BE42:BS57" si="22">F42+BD42</f>
        <v>0</v>
      </c>
      <c r="BF42" s="130">
        <f t="shared" si="22"/>
        <v>0</v>
      </c>
      <c r="BG42" s="130">
        <f t="shared" si="22"/>
        <v>0</v>
      </c>
      <c r="BH42" s="130">
        <f t="shared" si="22"/>
        <v>0</v>
      </c>
      <c r="BI42" s="130">
        <f t="shared" si="22"/>
        <v>0</v>
      </c>
      <c r="BJ42" s="130">
        <f t="shared" si="22"/>
        <v>0</v>
      </c>
      <c r="BK42" s="130">
        <f t="shared" si="22"/>
        <v>0</v>
      </c>
      <c r="BL42" s="130">
        <f t="shared" si="22"/>
        <v>0</v>
      </c>
      <c r="BM42" s="130">
        <f t="shared" si="22"/>
        <v>0</v>
      </c>
      <c r="BN42" s="130">
        <f t="shared" si="22"/>
        <v>0</v>
      </c>
      <c r="BO42" s="130">
        <f t="shared" si="22"/>
        <v>0</v>
      </c>
      <c r="BP42" s="130">
        <f t="shared" si="22"/>
        <v>0</v>
      </c>
      <c r="BQ42" s="130">
        <f t="shared" si="22"/>
        <v>0</v>
      </c>
      <c r="BR42" s="130">
        <f t="shared" si="22"/>
        <v>0</v>
      </c>
      <c r="BS42" s="130">
        <f t="shared" si="22"/>
        <v>0</v>
      </c>
    </row>
    <row r="43" spans="1:71" x14ac:dyDescent="0.2">
      <c r="A43" s="133">
        <v>31201</v>
      </c>
      <c r="B43" s="129" t="s">
        <v>183</v>
      </c>
      <c r="C43" s="128"/>
      <c r="D43" s="127">
        <f t="shared" si="15"/>
        <v>0</v>
      </c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W43" s="129">
        <f t="shared" si="14"/>
        <v>31201</v>
      </c>
      <c r="X43" s="129" t="str">
        <f t="shared" si="16"/>
        <v>Servicio de gas</v>
      </c>
      <c r="Y43" s="130">
        <f t="shared" si="17"/>
        <v>0</v>
      </c>
      <c r="Z43" s="131" t="e">
        <f t="shared" si="18"/>
        <v>#N/A</v>
      </c>
      <c r="AA43" s="131" t="e">
        <f t="shared" si="19"/>
        <v>#N/A</v>
      </c>
      <c r="AB43" s="130">
        <v>0</v>
      </c>
      <c r="AC43" s="130" t="e">
        <f t="shared" si="20"/>
        <v>#N/A</v>
      </c>
      <c r="AY43" s="101"/>
      <c r="BD43" s="130">
        <f t="shared" si="21"/>
        <v>0</v>
      </c>
      <c r="BE43" s="130">
        <f t="shared" si="22"/>
        <v>0</v>
      </c>
      <c r="BF43" s="130">
        <f t="shared" si="22"/>
        <v>0</v>
      </c>
      <c r="BG43" s="130">
        <f t="shared" si="22"/>
        <v>0</v>
      </c>
      <c r="BH43" s="130">
        <f t="shared" si="22"/>
        <v>0</v>
      </c>
      <c r="BI43" s="130">
        <f t="shared" si="22"/>
        <v>0</v>
      </c>
      <c r="BJ43" s="130">
        <f t="shared" si="22"/>
        <v>0</v>
      </c>
      <c r="BK43" s="130">
        <f t="shared" si="22"/>
        <v>0</v>
      </c>
      <c r="BL43" s="130">
        <f t="shared" si="22"/>
        <v>0</v>
      </c>
      <c r="BM43" s="130">
        <f t="shared" si="22"/>
        <v>0</v>
      </c>
      <c r="BN43" s="130">
        <f t="shared" si="22"/>
        <v>0</v>
      </c>
      <c r="BO43" s="130">
        <f t="shared" si="22"/>
        <v>0</v>
      </c>
      <c r="BP43" s="130">
        <f t="shared" si="22"/>
        <v>0</v>
      </c>
      <c r="BQ43" s="130">
        <f t="shared" si="22"/>
        <v>0</v>
      </c>
      <c r="BR43" s="130">
        <f t="shared" si="22"/>
        <v>0</v>
      </c>
      <c r="BS43" s="130">
        <f t="shared" si="22"/>
        <v>0</v>
      </c>
    </row>
    <row r="44" spans="1:71" x14ac:dyDescent="0.2">
      <c r="A44" s="133">
        <v>31301</v>
      </c>
      <c r="B44" s="129" t="s">
        <v>55</v>
      </c>
      <c r="C44" s="128"/>
      <c r="D44" s="127">
        <f t="shared" si="15"/>
        <v>0</v>
      </c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W44" s="129">
        <f t="shared" si="14"/>
        <v>31301</v>
      </c>
      <c r="X44" s="129" t="str">
        <f t="shared" si="16"/>
        <v>Servicio de agua</v>
      </c>
      <c r="Y44" s="130">
        <f t="shared" si="17"/>
        <v>0</v>
      </c>
      <c r="Z44" s="131" t="e">
        <f t="shared" si="18"/>
        <v>#N/A</v>
      </c>
      <c r="AA44" s="131" t="e">
        <f t="shared" si="19"/>
        <v>#N/A</v>
      </c>
      <c r="AB44" s="130">
        <v>0</v>
      </c>
      <c r="AC44" s="130" t="e">
        <f t="shared" si="20"/>
        <v>#N/A</v>
      </c>
      <c r="AY44" s="101"/>
      <c r="BD44" s="130">
        <f t="shared" si="21"/>
        <v>0</v>
      </c>
      <c r="BE44" s="130">
        <f t="shared" si="22"/>
        <v>0</v>
      </c>
      <c r="BF44" s="130">
        <f t="shared" si="22"/>
        <v>0</v>
      </c>
      <c r="BG44" s="130">
        <f t="shared" si="22"/>
        <v>0</v>
      </c>
      <c r="BH44" s="130">
        <f t="shared" si="22"/>
        <v>0</v>
      </c>
      <c r="BI44" s="130">
        <f t="shared" si="22"/>
        <v>0</v>
      </c>
      <c r="BJ44" s="130">
        <f t="shared" si="22"/>
        <v>0</v>
      </c>
      <c r="BK44" s="130">
        <f t="shared" si="22"/>
        <v>0</v>
      </c>
      <c r="BL44" s="130">
        <f t="shared" si="22"/>
        <v>0</v>
      </c>
      <c r="BM44" s="130">
        <f t="shared" si="22"/>
        <v>0</v>
      </c>
      <c r="BN44" s="130">
        <f t="shared" si="22"/>
        <v>0</v>
      </c>
      <c r="BO44" s="130">
        <f t="shared" si="22"/>
        <v>0</v>
      </c>
      <c r="BP44" s="130">
        <f t="shared" si="22"/>
        <v>0</v>
      </c>
      <c r="BQ44" s="130">
        <f t="shared" si="22"/>
        <v>0</v>
      </c>
      <c r="BR44" s="130">
        <f t="shared" si="22"/>
        <v>0</v>
      </c>
      <c r="BS44" s="130">
        <f t="shared" si="22"/>
        <v>0</v>
      </c>
    </row>
    <row r="45" spans="1:71" x14ac:dyDescent="0.2">
      <c r="A45" s="133">
        <v>31401</v>
      </c>
      <c r="B45" s="129" t="s">
        <v>56</v>
      </c>
      <c r="C45" s="128"/>
      <c r="D45" s="127">
        <f t="shared" si="15"/>
        <v>0</v>
      </c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W45" s="129">
        <f t="shared" si="14"/>
        <v>31401</v>
      </c>
      <c r="X45" s="129" t="str">
        <f t="shared" si="16"/>
        <v>Servicio telefónico convencional</v>
      </c>
      <c r="Y45" s="130">
        <f t="shared" si="17"/>
        <v>0</v>
      </c>
      <c r="Z45" s="131" t="e">
        <f t="shared" si="18"/>
        <v>#N/A</v>
      </c>
      <c r="AA45" s="131" t="e">
        <f t="shared" si="19"/>
        <v>#N/A</v>
      </c>
      <c r="AB45" s="130">
        <v>0</v>
      </c>
      <c r="AC45" s="130" t="e">
        <f t="shared" si="20"/>
        <v>#N/A</v>
      </c>
      <c r="AY45" s="101"/>
      <c r="BD45" s="130">
        <f t="shared" si="21"/>
        <v>0</v>
      </c>
      <c r="BE45" s="130">
        <f t="shared" si="22"/>
        <v>0</v>
      </c>
      <c r="BF45" s="130">
        <f t="shared" si="22"/>
        <v>0</v>
      </c>
      <c r="BG45" s="130">
        <f t="shared" si="22"/>
        <v>0</v>
      </c>
      <c r="BH45" s="130">
        <f t="shared" si="22"/>
        <v>0</v>
      </c>
      <c r="BI45" s="130">
        <f t="shared" si="22"/>
        <v>0</v>
      </c>
      <c r="BJ45" s="130">
        <f t="shared" si="22"/>
        <v>0</v>
      </c>
      <c r="BK45" s="130">
        <f t="shared" si="22"/>
        <v>0</v>
      </c>
      <c r="BL45" s="130">
        <f t="shared" si="22"/>
        <v>0</v>
      </c>
      <c r="BM45" s="130">
        <f t="shared" si="22"/>
        <v>0</v>
      </c>
      <c r="BN45" s="130">
        <f t="shared" si="22"/>
        <v>0</v>
      </c>
      <c r="BO45" s="130">
        <f t="shared" si="22"/>
        <v>0</v>
      </c>
      <c r="BP45" s="130">
        <f t="shared" si="22"/>
        <v>0</v>
      </c>
      <c r="BQ45" s="130">
        <f t="shared" si="22"/>
        <v>0</v>
      </c>
      <c r="BR45" s="130">
        <f t="shared" si="22"/>
        <v>0</v>
      </c>
      <c r="BS45" s="130">
        <f t="shared" si="22"/>
        <v>0</v>
      </c>
    </row>
    <row r="46" spans="1:71" x14ac:dyDescent="0.2">
      <c r="A46" s="133">
        <v>31601</v>
      </c>
      <c r="B46" s="129" t="s">
        <v>57</v>
      </c>
      <c r="C46" s="128"/>
      <c r="D46" s="127">
        <f t="shared" si="15"/>
        <v>0</v>
      </c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W46" s="129">
        <f t="shared" si="14"/>
        <v>31601</v>
      </c>
      <c r="X46" s="129" t="str">
        <f t="shared" si="16"/>
        <v>Servicio de radiolocalización</v>
      </c>
      <c r="Y46" s="130">
        <f t="shared" si="17"/>
        <v>0</v>
      </c>
      <c r="Z46" s="131" t="e">
        <f t="shared" si="18"/>
        <v>#N/A</v>
      </c>
      <c r="AA46" s="131" t="e">
        <f t="shared" si="19"/>
        <v>#N/A</v>
      </c>
      <c r="AB46" s="130">
        <v>0</v>
      </c>
      <c r="AC46" s="130" t="e">
        <f t="shared" si="20"/>
        <v>#N/A</v>
      </c>
      <c r="AY46" s="101"/>
      <c r="BD46" s="130">
        <f t="shared" si="21"/>
        <v>0</v>
      </c>
      <c r="BE46" s="130">
        <f t="shared" si="22"/>
        <v>0</v>
      </c>
      <c r="BF46" s="130">
        <f t="shared" si="22"/>
        <v>0</v>
      </c>
      <c r="BG46" s="130">
        <f t="shared" si="22"/>
        <v>0</v>
      </c>
      <c r="BH46" s="130">
        <f t="shared" si="22"/>
        <v>0</v>
      </c>
      <c r="BI46" s="130">
        <f t="shared" si="22"/>
        <v>0</v>
      </c>
      <c r="BJ46" s="130">
        <f t="shared" si="22"/>
        <v>0</v>
      </c>
      <c r="BK46" s="130">
        <f t="shared" si="22"/>
        <v>0</v>
      </c>
      <c r="BL46" s="130">
        <f t="shared" si="22"/>
        <v>0</v>
      </c>
      <c r="BM46" s="130">
        <f t="shared" si="22"/>
        <v>0</v>
      </c>
      <c r="BN46" s="130">
        <f t="shared" si="22"/>
        <v>0</v>
      </c>
      <c r="BO46" s="130">
        <f t="shared" si="22"/>
        <v>0</v>
      </c>
      <c r="BP46" s="130">
        <f t="shared" si="22"/>
        <v>0</v>
      </c>
      <c r="BQ46" s="130">
        <f t="shared" si="22"/>
        <v>0</v>
      </c>
      <c r="BR46" s="130">
        <f t="shared" si="22"/>
        <v>0</v>
      </c>
      <c r="BS46" s="130">
        <f t="shared" si="22"/>
        <v>0</v>
      </c>
    </row>
    <row r="47" spans="1:71" x14ac:dyDescent="0.2">
      <c r="A47" s="133">
        <v>31602</v>
      </c>
      <c r="B47" s="129" t="s">
        <v>39</v>
      </c>
      <c r="C47" s="128"/>
      <c r="D47" s="127">
        <f t="shared" si="15"/>
        <v>0</v>
      </c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W47" s="129">
        <f t="shared" si="14"/>
        <v>31602</v>
      </c>
      <c r="X47" s="129" t="str">
        <f t="shared" si="16"/>
        <v>Servicios de telecomunicaciones</v>
      </c>
      <c r="Y47" s="130">
        <f t="shared" si="17"/>
        <v>0</v>
      </c>
      <c r="Z47" s="131" t="e">
        <f t="shared" si="18"/>
        <v>#N/A</v>
      </c>
      <c r="AA47" s="131" t="e">
        <f t="shared" si="19"/>
        <v>#N/A</v>
      </c>
      <c r="AB47" s="130">
        <v>0</v>
      </c>
      <c r="AC47" s="130" t="e">
        <f t="shared" si="20"/>
        <v>#N/A</v>
      </c>
      <c r="AY47" s="101"/>
      <c r="BD47" s="130">
        <f t="shared" si="21"/>
        <v>0</v>
      </c>
      <c r="BE47" s="130">
        <f t="shared" si="22"/>
        <v>0</v>
      </c>
      <c r="BF47" s="130">
        <f t="shared" si="22"/>
        <v>0</v>
      </c>
      <c r="BG47" s="130">
        <f t="shared" si="22"/>
        <v>0</v>
      </c>
      <c r="BH47" s="130">
        <f t="shared" si="22"/>
        <v>0</v>
      </c>
      <c r="BI47" s="130">
        <f t="shared" si="22"/>
        <v>0</v>
      </c>
      <c r="BJ47" s="130">
        <f t="shared" si="22"/>
        <v>0</v>
      </c>
      <c r="BK47" s="130">
        <f t="shared" si="22"/>
        <v>0</v>
      </c>
      <c r="BL47" s="130">
        <f t="shared" si="22"/>
        <v>0</v>
      </c>
      <c r="BM47" s="130">
        <f t="shared" si="22"/>
        <v>0</v>
      </c>
      <c r="BN47" s="130">
        <f t="shared" si="22"/>
        <v>0</v>
      </c>
      <c r="BO47" s="130">
        <f t="shared" si="22"/>
        <v>0</v>
      </c>
      <c r="BP47" s="130">
        <f t="shared" si="22"/>
        <v>0</v>
      </c>
      <c r="BQ47" s="130">
        <f t="shared" si="22"/>
        <v>0</v>
      </c>
      <c r="BR47" s="130">
        <f t="shared" si="22"/>
        <v>0</v>
      </c>
      <c r="BS47" s="130">
        <f t="shared" si="22"/>
        <v>0</v>
      </c>
    </row>
    <row r="48" spans="1:71" x14ac:dyDescent="0.2">
      <c r="A48" s="133">
        <v>31603</v>
      </c>
      <c r="B48" s="129" t="s">
        <v>211</v>
      </c>
      <c r="C48" s="128"/>
      <c r="D48" s="127">
        <f t="shared" si="15"/>
        <v>0</v>
      </c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W48" s="129">
        <f t="shared" si="14"/>
        <v>31603</v>
      </c>
      <c r="X48" s="129" t="str">
        <f t="shared" si="16"/>
        <v>Servicios de internet</v>
      </c>
      <c r="Y48" s="130">
        <f t="shared" si="17"/>
        <v>0</v>
      </c>
      <c r="Z48" s="131" t="e">
        <f t="shared" si="18"/>
        <v>#N/A</v>
      </c>
      <c r="AA48" s="131" t="e">
        <f t="shared" si="19"/>
        <v>#N/A</v>
      </c>
      <c r="AB48" s="130">
        <v>0</v>
      </c>
      <c r="AC48" s="130" t="e">
        <f t="shared" si="20"/>
        <v>#N/A</v>
      </c>
      <c r="AY48" s="101"/>
      <c r="BD48" s="130">
        <f t="shared" si="21"/>
        <v>0</v>
      </c>
      <c r="BE48" s="130">
        <f t="shared" si="22"/>
        <v>0</v>
      </c>
      <c r="BF48" s="130">
        <f t="shared" si="22"/>
        <v>0</v>
      </c>
      <c r="BG48" s="130">
        <f t="shared" si="22"/>
        <v>0</v>
      </c>
      <c r="BH48" s="130">
        <f t="shared" si="22"/>
        <v>0</v>
      </c>
      <c r="BI48" s="130">
        <f t="shared" si="22"/>
        <v>0</v>
      </c>
      <c r="BJ48" s="130">
        <f t="shared" si="22"/>
        <v>0</v>
      </c>
      <c r="BK48" s="130">
        <f t="shared" si="22"/>
        <v>0</v>
      </c>
      <c r="BL48" s="130">
        <f t="shared" si="22"/>
        <v>0</v>
      </c>
      <c r="BM48" s="130">
        <f t="shared" si="22"/>
        <v>0</v>
      </c>
      <c r="BN48" s="130">
        <f t="shared" si="22"/>
        <v>0</v>
      </c>
      <c r="BO48" s="130">
        <f t="shared" si="22"/>
        <v>0</v>
      </c>
      <c r="BP48" s="130">
        <f t="shared" si="22"/>
        <v>0</v>
      </c>
      <c r="BQ48" s="130">
        <f t="shared" si="22"/>
        <v>0</v>
      </c>
      <c r="BR48" s="130">
        <f t="shared" si="22"/>
        <v>0</v>
      </c>
      <c r="BS48" s="130">
        <f t="shared" si="22"/>
        <v>0</v>
      </c>
    </row>
    <row r="49" spans="1:71" ht="22.5" x14ac:dyDescent="0.2">
      <c r="A49" s="133">
        <v>31701</v>
      </c>
      <c r="B49" s="129" t="s">
        <v>21</v>
      </c>
      <c r="C49" s="128"/>
      <c r="D49" s="127">
        <f t="shared" si="15"/>
        <v>0</v>
      </c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W49" s="129">
        <f t="shared" si="14"/>
        <v>31701</v>
      </c>
      <c r="X49" s="129" t="str">
        <f t="shared" si="16"/>
        <v>Servicios de conducción de señales analógicas y digitales</v>
      </c>
      <c r="Y49" s="130">
        <f t="shared" si="17"/>
        <v>0</v>
      </c>
      <c r="Z49" s="131" t="e">
        <f t="shared" si="18"/>
        <v>#N/A</v>
      </c>
      <c r="AA49" s="131" t="e">
        <f t="shared" si="19"/>
        <v>#N/A</v>
      </c>
      <c r="AB49" s="130">
        <v>0</v>
      </c>
      <c r="AC49" s="130" t="e">
        <f t="shared" si="20"/>
        <v>#N/A</v>
      </c>
      <c r="AY49" s="101"/>
      <c r="BD49" s="130">
        <f t="shared" si="21"/>
        <v>0</v>
      </c>
      <c r="BE49" s="130">
        <f t="shared" si="22"/>
        <v>0</v>
      </c>
      <c r="BF49" s="130">
        <f t="shared" si="22"/>
        <v>0</v>
      </c>
      <c r="BG49" s="130">
        <f t="shared" si="22"/>
        <v>0</v>
      </c>
      <c r="BH49" s="130">
        <f t="shared" si="22"/>
        <v>0</v>
      </c>
      <c r="BI49" s="130">
        <f t="shared" si="22"/>
        <v>0</v>
      </c>
      <c r="BJ49" s="130">
        <f t="shared" si="22"/>
        <v>0</v>
      </c>
      <c r="BK49" s="130">
        <f t="shared" si="22"/>
        <v>0</v>
      </c>
      <c r="BL49" s="130">
        <f t="shared" si="22"/>
        <v>0</v>
      </c>
      <c r="BM49" s="130">
        <f t="shared" si="22"/>
        <v>0</v>
      </c>
      <c r="BN49" s="130">
        <f t="shared" si="22"/>
        <v>0</v>
      </c>
      <c r="BO49" s="130">
        <f t="shared" si="22"/>
        <v>0</v>
      </c>
      <c r="BP49" s="130">
        <f t="shared" si="22"/>
        <v>0</v>
      </c>
      <c r="BQ49" s="130">
        <f t="shared" si="22"/>
        <v>0</v>
      </c>
      <c r="BR49" s="130">
        <f t="shared" si="22"/>
        <v>0</v>
      </c>
      <c r="BS49" s="130">
        <f t="shared" si="22"/>
        <v>0</v>
      </c>
    </row>
    <row r="50" spans="1:71" x14ac:dyDescent="0.2">
      <c r="A50" s="133">
        <v>31801</v>
      </c>
      <c r="B50" s="129" t="s">
        <v>58</v>
      </c>
      <c r="C50" s="128"/>
      <c r="D50" s="127">
        <f t="shared" si="15"/>
        <v>0</v>
      </c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W50" s="129">
        <f t="shared" si="14"/>
        <v>31801</v>
      </c>
      <c r="X50" s="129" t="str">
        <f t="shared" si="16"/>
        <v>Servicio postal</v>
      </c>
      <c r="Y50" s="130">
        <f t="shared" si="17"/>
        <v>0</v>
      </c>
      <c r="Z50" s="131" t="e">
        <f t="shared" si="18"/>
        <v>#N/A</v>
      </c>
      <c r="AA50" s="131" t="e">
        <f t="shared" si="19"/>
        <v>#N/A</v>
      </c>
      <c r="AB50" s="130">
        <v>0</v>
      </c>
      <c r="AC50" s="130" t="e">
        <f t="shared" si="20"/>
        <v>#N/A</v>
      </c>
      <c r="AY50" s="101"/>
      <c r="BD50" s="130">
        <f t="shared" si="21"/>
        <v>0</v>
      </c>
      <c r="BE50" s="130">
        <f t="shared" si="22"/>
        <v>0</v>
      </c>
      <c r="BF50" s="130">
        <f t="shared" si="22"/>
        <v>0</v>
      </c>
      <c r="BG50" s="130">
        <f t="shared" si="22"/>
        <v>0</v>
      </c>
      <c r="BH50" s="130">
        <f t="shared" si="22"/>
        <v>0</v>
      </c>
      <c r="BI50" s="130">
        <f t="shared" si="22"/>
        <v>0</v>
      </c>
      <c r="BJ50" s="130">
        <f t="shared" si="22"/>
        <v>0</v>
      </c>
      <c r="BK50" s="130">
        <f t="shared" si="22"/>
        <v>0</v>
      </c>
      <c r="BL50" s="130">
        <f t="shared" si="22"/>
        <v>0</v>
      </c>
      <c r="BM50" s="130">
        <f t="shared" si="22"/>
        <v>0</v>
      </c>
      <c r="BN50" s="130">
        <f t="shared" si="22"/>
        <v>0</v>
      </c>
      <c r="BO50" s="130">
        <f t="shared" si="22"/>
        <v>0</v>
      </c>
      <c r="BP50" s="130">
        <f t="shared" si="22"/>
        <v>0</v>
      </c>
      <c r="BQ50" s="130">
        <f t="shared" si="22"/>
        <v>0</v>
      </c>
      <c r="BR50" s="130">
        <f t="shared" si="22"/>
        <v>0</v>
      </c>
      <c r="BS50" s="130">
        <f t="shared" si="22"/>
        <v>0</v>
      </c>
    </row>
    <row r="51" spans="1:71" x14ac:dyDescent="0.2">
      <c r="A51" s="133">
        <v>31901</v>
      </c>
      <c r="B51" s="129" t="s">
        <v>40</v>
      </c>
      <c r="C51" s="128"/>
      <c r="D51" s="127">
        <f t="shared" si="15"/>
        <v>0</v>
      </c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W51" s="129">
        <f t="shared" si="14"/>
        <v>31901</v>
      </c>
      <c r="X51" s="129" t="str">
        <f t="shared" si="16"/>
        <v>Servicios integrales de telecomunicación</v>
      </c>
      <c r="Y51" s="130">
        <f t="shared" si="17"/>
        <v>0</v>
      </c>
      <c r="Z51" s="131" t="e">
        <f t="shared" si="18"/>
        <v>#N/A</v>
      </c>
      <c r="AA51" s="131" t="e">
        <f t="shared" si="19"/>
        <v>#N/A</v>
      </c>
      <c r="AB51" s="130">
        <v>0</v>
      </c>
      <c r="AC51" s="130" t="e">
        <f t="shared" si="20"/>
        <v>#N/A</v>
      </c>
      <c r="AY51" s="101"/>
      <c r="BD51" s="130">
        <f t="shared" si="21"/>
        <v>0</v>
      </c>
      <c r="BE51" s="130">
        <f t="shared" si="22"/>
        <v>0</v>
      </c>
      <c r="BF51" s="130">
        <f t="shared" si="22"/>
        <v>0</v>
      </c>
      <c r="BG51" s="130">
        <f t="shared" si="22"/>
        <v>0</v>
      </c>
      <c r="BH51" s="130">
        <f t="shared" si="22"/>
        <v>0</v>
      </c>
      <c r="BI51" s="130">
        <f t="shared" si="22"/>
        <v>0</v>
      </c>
      <c r="BJ51" s="130">
        <f t="shared" si="22"/>
        <v>0</v>
      </c>
      <c r="BK51" s="130">
        <f t="shared" si="22"/>
        <v>0</v>
      </c>
      <c r="BL51" s="130">
        <f t="shared" si="22"/>
        <v>0</v>
      </c>
      <c r="BM51" s="130">
        <f t="shared" si="22"/>
        <v>0</v>
      </c>
      <c r="BN51" s="130">
        <f t="shared" si="22"/>
        <v>0</v>
      </c>
      <c r="BO51" s="130">
        <f t="shared" si="22"/>
        <v>0</v>
      </c>
      <c r="BP51" s="130">
        <f t="shared" si="22"/>
        <v>0</v>
      </c>
      <c r="BQ51" s="130">
        <f t="shared" si="22"/>
        <v>0</v>
      </c>
      <c r="BR51" s="130">
        <f t="shared" si="22"/>
        <v>0</v>
      </c>
      <c r="BS51" s="130">
        <f t="shared" si="22"/>
        <v>0</v>
      </c>
    </row>
    <row r="52" spans="1:71" ht="22.5" x14ac:dyDescent="0.2">
      <c r="A52" s="133">
        <v>31904</v>
      </c>
      <c r="B52" s="129" t="s">
        <v>163</v>
      </c>
      <c r="C52" s="128"/>
      <c r="D52" s="127">
        <f t="shared" si="15"/>
        <v>0</v>
      </c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W52" s="129">
        <f t="shared" si="14"/>
        <v>31904</v>
      </c>
      <c r="X52" s="129" t="str">
        <f t="shared" si="16"/>
        <v>Servicios integrales de infraestructura de cómputo</v>
      </c>
      <c r="Y52" s="130">
        <f t="shared" si="17"/>
        <v>0</v>
      </c>
      <c r="Z52" s="131" t="e">
        <f t="shared" si="18"/>
        <v>#N/A</v>
      </c>
      <c r="AA52" s="131" t="e">
        <f t="shared" si="19"/>
        <v>#N/A</v>
      </c>
      <c r="AB52" s="130">
        <v>0</v>
      </c>
      <c r="AC52" s="130" t="e">
        <f t="shared" si="20"/>
        <v>#N/A</v>
      </c>
      <c r="AY52" s="101"/>
      <c r="BD52" s="130">
        <f t="shared" si="21"/>
        <v>0</v>
      </c>
      <c r="BE52" s="130">
        <f t="shared" si="22"/>
        <v>0</v>
      </c>
      <c r="BF52" s="130">
        <f t="shared" si="22"/>
        <v>0</v>
      </c>
      <c r="BG52" s="130">
        <f t="shared" si="22"/>
        <v>0</v>
      </c>
      <c r="BH52" s="130">
        <f t="shared" si="22"/>
        <v>0</v>
      </c>
      <c r="BI52" s="130">
        <f t="shared" si="22"/>
        <v>0</v>
      </c>
      <c r="BJ52" s="130">
        <f t="shared" si="22"/>
        <v>0</v>
      </c>
      <c r="BK52" s="130">
        <f t="shared" si="22"/>
        <v>0</v>
      </c>
      <c r="BL52" s="130">
        <f t="shared" si="22"/>
        <v>0</v>
      </c>
      <c r="BM52" s="130">
        <f t="shared" si="22"/>
        <v>0</v>
      </c>
      <c r="BN52" s="130">
        <f t="shared" si="22"/>
        <v>0</v>
      </c>
      <c r="BO52" s="130">
        <f t="shared" si="22"/>
        <v>0</v>
      </c>
      <c r="BP52" s="130">
        <f t="shared" si="22"/>
        <v>0</v>
      </c>
      <c r="BQ52" s="130">
        <f t="shared" si="22"/>
        <v>0</v>
      </c>
      <c r="BR52" s="130">
        <f t="shared" si="22"/>
        <v>0</v>
      </c>
      <c r="BS52" s="130">
        <f t="shared" si="22"/>
        <v>0</v>
      </c>
    </row>
    <row r="53" spans="1:71" x14ac:dyDescent="0.2">
      <c r="A53" s="133">
        <v>32301</v>
      </c>
      <c r="B53" s="129" t="s">
        <v>38</v>
      </c>
      <c r="C53" s="128"/>
      <c r="D53" s="127">
        <f t="shared" si="15"/>
        <v>0</v>
      </c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W53" s="129">
        <f t="shared" si="14"/>
        <v>32301</v>
      </c>
      <c r="X53" s="129" t="str">
        <f t="shared" si="16"/>
        <v>Arrendamiento de equipo y bienes informáticos</v>
      </c>
      <c r="Y53" s="130">
        <f t="shared" si="17"/>
        <v>0</v>
      </c>
      <c r="Z53" s="131" t="e">
        <f t="shared" si="18"/>
        <v>#N/A</v>
      </c>
      <c r="AA53" s="131" t="e">
        <f t="shared" si="19"/>
        <v>#N/A</v>
      </c>
      <c r="AB53" s="130">
        <v>0</v>
      </c>
      <c r="AC53" s="130" t="e">
        <f t="shared" si="20"/>
        <v>#N/A</v>
      </c>
      <c r="AY53" s="101"/>
      <c r="BD53" s="130">
        <f t="shared" si="21"/>
        <v>0</v>
      </c>
      <c r="BE53" s="130">
        <f t="shared" si="22"/>
        <v>0</v>
      </c>
      <c r="BF53" s="130">
        <f t="shared" si="22"/>
        <v>0</v>
      </c>
      <c r="BG53" s="130">
        <f t="shared" si="22"/>
        <v>0</v>
      </c>
      <c r="BH53" s="130">
        <f t="shared" si="22"/>
        <v>0</v>
      </c>
      <c r="BI53" s="130">
        <f t="shared" si="22"/>
        <v>0</v>
      </c>
      <c r="BJ53" s="130">
        <f t="shared" si="22"/>
        <v>0</v>
      </c>
      <c r="BK53" s="130">
        <f t="shared" si="22"/>
        <v>0</v>
      </c>
      <c r="BL53" s="130">
        <f t="shared" si="22"/>
        <v>0</v>
      </c>
      <c r="BM53" s="130">
        <f t="shared" si="22"/>
        <v>0</v>
      </c>
      <c r="BN53" s="130">
        <f t="shared" si="22"/>
        <v>0</v>
      </c>
      <c r="BO53" s="130">
        <f t="shared" si="22"/>
        <v>0</v>
      </c>
      <c r="BP53" s="130">
        <f t="shared" si="22"/>
        <v>0</v>
      </c>
      <c r="BQ53" s="130">
        <f t="shared" si="22"/>
        <v>0</v>
      </c>
      <c r="BR53" s="130">
        <f t="shared" si="22"/>
        <v>0</v>
      </c>
      <c r="BS53" s="130">
        <f t="shared" si="22"/>
        <v>0</v>
      </c>
    </row>
    <row r="54" spans="1:71" ht="22.5" x14ac:dyDescent="0.2">
      <c r="A54" s="133">
        <v>32401</v>
      </c>
      <c r="B54" s="129" t="s">
        <v>68</v>
      </c>
      <c r="C54" s="128"/>
      <c r="D54" s="127">
        <f t="shared" si="15"/>
        <v>0</v>
      </c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W54" s="129">
        <f t="shared" si="14"/>
        <v>32401</v>
      </c>
      <c r="X54" s="129" t="str">
        <f t="shared" si="16"/>
        <v>Arrendamiento de equipo e instrumental médico y de laboratorio</v>
      </c>
      <c r="Y54" s="130">
        <f t="shared" si="17"/>
        <v>0</v>
      </c>
      <c r="Z54" s="131" t="e">
        <f t="shared" si="18"/>
        <v>#N/A</v>
      </c>
      <c r="AA54" s="131" t="e">
        <f t="shared" si="19"/>
        <v>#N/A</v>
      </c>
      <c r="AB54" s="130">
        <v>0</v>
      </c>
      <c r="AC54" s="130" t="e">
        <f t="shared" si="20"/>
        <v>#N/A</v>
      </c>
      <c r="AY54" s="101"/>
      <c r="BD54" s="130">
        <f t="shared" si="21"/>
        <v>0</v>
      </c>
      <c r="BE54" s="130">
        <f t="shared" si="22"/>
        <v>0</v>
      </c>
      <c r="BF54" s="130">
        <f t="shared" si="22"/>
        <v>0</v>
      </c>
      <c r="BG54" s="130">
        <f t="shared" si="22"/>
        <v>0</v>
      </c>
      <c r="BH54" s="130">
        <f t="shared" si="22"/>
        <v>0</v>
      </c>
      <c r="BI54" s="130">
        <f t="shared" si="22"/>
        <v>0</v>
      </c>
      <c r="BJ54" s="130">
        <f t="shared" si="22"/>
        <v>0</v>
      </c>
      <c r="BK54" s="130">
        <f t="shared" si="22"/>
        <v>0</v>
      </c>
      <c r="BL54" s="130">
        <f t="shared" si="22"/>
        <v>0</v>
      </c>
      <c r="BM54" s="130">
        <f t="shared" si="22"/>
        <v>0</v>
      </c>
      <c r="BN54" s="130">
        <f t="shared" si="22"/>
        <v>0</v>
      </c>
      <c r="BO54" s="130">
        <f t="shared" si="22"/>
        <v>0</v>
      </c>
      <c r="BP54" s="130">
        <f t="shared" si="22"/>
        <v>0</v>
      </c>
      <c r="BQ54" s="130">
        <f t="shared" si="22"/>
        <v>0</v>
      </c>
      <c r="BR54" s="130">
        <f t="shared" si="22"/>
        <v>0</v>
      </c>
      <c r="BS54" s="130">
        <f t="shared" si="22"/>
        <v>0</v>
      </c>
    </row>
    <row r="55" spans="1:71" x14ac:dyDescent="0.2">
      <c r="A55" s="133">
        <v>32601</v>
      </c>
      <c r="B55" s="129" t="s">
        <v>59</v>
      </c>
      <c r="C55" s="128"/>
      <c r="D55" s="127">
        <f t="shared" si="15"/>
        <v>0</v>
      </c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W55" s="129">
        <f t="shared" si="14"/>
        <v>32601</v>
      </c>
      <c r="X55" s="129" t="str">
        <f t="shared" si="16"/>
        <v>Arrendamiento de maquinaria y equipo</v>
      </c>
      <c r="Y55" s="130">
        <f t="shared" si="17"/>
        <v>0</v>
      </c>
      <c r="Z55" s="131" t="e">
        <f t="shared" si="18"/>
        <v>#N/A</v>
      </c>
      <c r="AA55" s="131" t="e">
        <f t="shared" si="19"/>
        <v>#N/A</v>
      </c>
      <c r="AB55" s="130">
        <v>0</v>
      </c>
      <c r="AC55" s="130" t="e">
        <f t="shared" si="20"/>
        <v>#N/A</v>
      </c>
      <c r="BD55" s="130">
        <f t="shared" si="21"/>
        <v>0</v>
      </c>
      <c r="BE55" s="130">
        <f t="shared" si="22"/>
        <v>0</v>
      </c>
      <c r="BF55" s="130">
        <f t="shared" si="22"/>
        <v>0</v>
      </c>
      <c r="BG55" s="130">
        <f t="shared" si="22"/>
        <v>0</v>
      </c>
      <c r="BH55" s="130">
        <f t="shared" si="22"/>
        <v>0</v>
      </c>
      <c r="BI55" s="130">
        <f t="shared" si="22"/>
        <v>0</v>
      </c>
      <c r="BJ55" s="130">
        <f t="shared" si="22"/>
        <v>0</v>
      </c>
      <c r="BK55" s="130">
        <f t="shared" si="22"/>
        <v>0</v>
      </c>
      <c r="BL55" s="130">
        <f t="shared" si="22"/>
        <v>0</v>
      </c>
      <c r="BM55" s="130">
        <f t="shared" si="22"/>
        <v>0</v>
      </c>
      <c r="BN55" s="130">
        <f t="shared" si="22"/>
        <v>0</v>
      </c>
      <c r="BO55" s="130">
        <f t="shared" si="22"/>
        <v>0</v>
      </c>
      <c r="BP55" s="130">
        <f t="shared" si="22"/>
        <v>0</v>
      </c>
      <c r="BQ55" s="130">
        <f t="shared" si="22"/>
        <v>0</v>
      </c>
      <c r="BR55" s="130">
        <f t="shared" si="22"/>
        <v>0</v>
      </c>
      <c r="BS55" s="130">
        <f t="shared" si="22"/>
        <v>0</v>
      </c>
    </row>
    <row r="56" spans="1:71" ht="45" x14ac:dyDescent="0.2">
      <c r="A56" s="133">
        <v>33603</v>
      </c>
      <c r="B56" s="129" t="s">
        <v>173</v>
      </c>
      <c r="C56" s="128"/>
      <c r="D56" s="127">
        <f t="shared" si="15"/>
        <v>0</v>
      </c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W56" s="129">
        <f t="shared" si="14"/>
        <v>33603</v>
      </c>
      <c r="X56" s="129" t="str">
        <f t="shared" si="16"/>
        <v>Impresiones de documentos oficiales para la prestación de servicios públicos, identificación, formatos administrativos y fiscales, formas valoradas, certificados y títulos</v>
      </c>
      <c r="Y56" s="130">
        <f t="shared" si="17"/>
        <v>0</v>
      </c>
      <c r="Z56" s="131" t="e">
        <f t="shared" si="18"/>
        <v>#N/A</v>
      </c>
      <c r="AA56" s="131" t="e">
        <f t="shared" si="19"/>
        <v>#N/A</v>
      </c>
      <c r="AB56" s="130">
        <v>0</v>
      </c>
      <c r="AC56" s="130" t="e">
        <f t="shared" si="20"/>
        <v>#N/A</v>
      </c>
      <c r="BD56" s="130">
        <f t="shared" si="21"/>
        <v>0</v>
      </c>
      <c r="BE56" s="130">
        <f t="shared" si="22"/>
        <v>0</v>
      </c>
      <c r="BF56" s="130">
        <f t="shared" si="22"/>
        <v>0</v>
      </c>
      <c r="BG56" s="130">
        <f t="shared" si="22"/>
        <v>0</v>
      </c>
      <c r="BH56" s="130">
        <f t="shared" si="22"/>
        <v>0</v>
      </c>
      <c r="BI56" s="130">
        <f t="shared" si="22"/>
        <v>0</v>
      </c>
      <c r="BJ56" s="130">
        <f t="shared" si="22"/>
        <v>0</v>
      </c>
      <c r="BK56" s="130">
        <f t="shared" si="22"/>
        <v>0</v>
      </c>
      <c r="BL56" s="130">
        <f t="shared" si="22"/>
        <v>0</v>
      </c>
      <c r="BM56" s="130">
        <f t="shared" si="22"/>
        <v>0</v>
      </c>
      <c r="BN56" s="130">
        <f t="shared" si="22"/>
        <v>0</v>
      </c>
      <c r="BO56" s="130">
        <f t="shared" si="22"/>
        <v>0</v>
      </c>
      <c r="BP56" s="130">
        <f t="shared" si="22"/>
        <v>0</v>
      </c>
      <c r="BQ56" s="130">
        <f t="shared" si="22"/>
        <v>0</v>
      </c>
      <c r="BR56" s="130">
        <f t="shared" si="22"/>
        <v>0</v>
      </c>
      <c r="BS56" s="130">
        <f t="shared" si="22"/>
        <v>0</v>
      </c>
    </row>
    <row r="57" spans="1:71" ht="33.75" x14ac:dyDescent="0.2">
      <c r="A57" s="133">
        <v>33604</v>
      </c>
      <c r="B57" s="129" t="s">
        <v>22</v>
      </c>
      <c r="C57" s="128"/>
      <c r="D57" s="127">
        <f t="shared" si="15"/>
        <v>0</v>
      </c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W57" s="129">
        <f t="shared" si="14"/>
        <v>33604</v>
      </c>
      <c r="X57" s="129" t="str">
        <f t="shared" si="16"/>
        <v>Impresión y elaboración de material informativo derivado de la operación y administración de las dependencias y entidades</v>
      </c>
      <c r="Y57" s="130">
        <f t="shared" si="17"/>
        <v>0</v>
      </c>
      <c r="Z57" s="131" t="e">
        <f t="shared" si="18"/>
        <v>#N/A</v>
      </c>
      <c r="AA57" s="131" t="e">
        <f t="shared" si="19"/>
        <v>#N/A</v>
      </c>
      <c r="AB57" s="130">
        <v>0</v>
      </c>
      <c r="AC57" s="130" t="e">
        <f t="shared" si="20"/>
        <v>#N/A</v>
      </c>
      <c r="BD57" s="130">
        <f t="shared" si="21"/>
        <v>0</v>
      </c>
      <c r="BE57" s="130">
        <f t="shared" si="22"/>
        <v>0</v>
      </c>
      <c r="BF57" s="130">
        <f t="shared" si="22"/>
        <v>0</v>
      </c>
      <c r="BG57" s="130">
        <f t="shared" si="22"/>
        <v>0</v>
      </c>
      <c r="BH57" s="130">
        <f t="shared" si="22"/>
        <v>0</v>
      </c>
      <c r="BI57" s="130">
        <f t="shared" si="22"/>
        <v>0</v>
      </c>
      <c r="BJ57" s="130">
        <f t="shared" si="22"/>
        <v>0</v>
      </c>
      <c r="BK57" s="130">
        <f t="shared" si="22"/>
        <v>0</v>
      </c>
      <c r="BL57" s="130">
        <f t="shared" si="22"/>
        <v>0</v>
      </c>
      <c r="BM57" s="130">
        <f t="shared" si="22"/>
        <v>0</v>
      </c>
      <c r="BN57" s="130">
        <f t="shared" si="22"/>
        <v>0</v>
      </c>
      <c r="BO57" s="130">
        <f t="shared" si="22"/>
        <v>0</v>
      </c>
      <c r="BP57" s="130">
        <f t="shared" si="22"/>
        <v>0</v>
      </c>
      <c r="BQ57" s="130">
        <f t="shared" si="22"/>
        <v>0</v>
      </c>
      <c r="BR57" s="130">
        <f t="shared" si="22"/>
        <v>0</v>
      </c>
      <c r="BS57" s="130">
        <f t="shared" si="22"/>
        <v>0</v>
      </c>
    </row>
    <row r="58" spans="1:71" x14ac:dyDescent="0.2">
      <c r="A58" s="133">
        <v>33801</v>
      </c>
      <c r="B58" s="129" t="s">
        <v>60</v>
      </c>
      <c r="C58" s="128"/>
      <c r="D58" s="127">
        <f t="shared" si="15"/>
        <v>0</v>
      </c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W58" s="129">
        <f t="shared" si="14"/>
        <v>33801</v>
      </c>
      <c r="X58" s="129" t="str">
        <f t="shared" si="16"/>
        <v>Servicios de vigilancia</v>
      </c>
      <c r="Y58" s="130">
        <f t="shared" si="17"/>
        <v>0</v>
      </c>
      <c r="Z58" s="131" t="e">
        <f t="shared" si="18"/>
        <v>#N/A</v>
      </c>
      <c r="AA58" s="131" t="e">
        <f t="shared" si="19"/>
        <v>#N/A</v>
      </c>
      <c r="AB58" s="130">
        <v>0</v>
      </c>
      <c r="AC58" s="130" t="e">
        <f t="shared" si="20"/>
        <v>#N/A</v>
      </c>
      <c r="BD58" s="130">
        <f t="shared" si="21"/>
        <v>0</v>
      </c>
      <c r="BE58" s="130">
        <f t="shared" ref="BE58:BS69" si="23">F58+BD58</f>
        <v>0</v>
      </c>
      <c r="BF58" s="130">
        <f t="shared" si="23"/>
        <v>0</v>
      </c>
      <c r="BG58" s="130">
        <f t="shared" si="23"/>
        <v>0</v>
      </c>
      <c r="BH58" s="130">
        <f t="shared" si="23"/>
        <v>0</v>
      </c>
      <c r="BI58" s="130">
        <f t="shared" si="23"/>
        <v>0</v>
      </c>
      <c r="BJ58" s="130">
        <f t="shared" si="23"/>
        <v>0</v>
      </c>
      <c r="BK58" s="130">
        <f t="shared" si="23"/>
        <v>0</v>
      </c>
      <c r="BL58" s="130">
        <f t="shared" si="23"/>
        <v>0</v>
      </c>
      <c r="BM58" s="130">
        <f t="shared" si="23"/>
        <v>0</v>
      </c>
      <c r="BN58" s="130">
        <f t="shared" si="23"/>
        <v>0</v>
      </c>
      <c r="BO58" s="130">
        <f t="shared" si="23"/>
        <v>0</v>
      </c>
      <c r="BP58" s="130">
        <f t="shared" si="23"/>
        <v>0</v>
      </c>
      <c r="BQ58" s="130">
        <f t="shared" si="23"/>
        <v>0</v>
      </c>
      <c r="BR58" s="130">
        <f t="shared" si="23"/>
        <v>0</v>
      </c>
      <c r="BS58" s="130">
        <f t="shared" si="23"/>
        <v>0</v>
      </c>
    </row>
    <row r="59" spans="1:71" x14ac:dyDescent="0.2">
      <c r="A59" s="133">
        <v>33901</v>
      </c>
      <c r="B59" s="129" t="s">
        <v>23</v>
      </c>
      <c r="C59" s="128"/>
      <c r="D59" s="127">
        <f t="shared" si="15"/>
        <v>0</v>
      </c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W59" s="129">
        <f t="shared" si="14"/>
        <v>33901</v>
      </c>
      <c r="X59" s="129" t="str">
        <f t="shared" si="16"/>
        <v>Subcontratación de servicios con terceros</v>
      </c>
      <c r="Y59" s="130">
        <f t="shared" si="17"/>
        <v>0</v>
      </c>
      <c r="Z59" s="131" t="e">
        <f t="shared" si="18"/>
        <v>#N/A</v>
      </c>
      <c r="AA59" s="131" t="e">
        <f t="shared" si="19"/>
        <v>#N/A</v>
      </c>
      <c r="AB59" s="130">
        <v>0</v>
      </c>
      <c r="AC59" s="130" t="e">
        <f t="shared" si="20"/>
        <v>#N/A</v>
      </c>
      <c r="BD59" s="130">
        <f t="shared" si="21"/>
        <v>0</v>
      </c>
      <c r="BE59" s="130">
        <f t="shared" si="23"/>
        <v>0</v>
      </c>
      <c r="BF59" s="130">
        <f t="shared" si="23"/>
        <v>0</v>
      </c>
      <c r="BG59" s="130">
        <f t="shared" si="23"/>
        <v>0</v>
      </c>
      <c r="BH59" s="130">
        <f t="shared" si="23"/>
        <v>0</v>
      </c>
      <c r="BI59" s="130">
        <f t="shared" si="23"/>
        <v>0</v>
      </c>
      <c r="BJ59" s="130">
        <f t="shared" si="23"/>
        <v>0</v>
      </c>
      <c r="BK59" s="130">
        <f t="shared" si="23"/>
        <v>0</v>
      </c>
      <c r="BL59" s="130">
        <f t="shared" si="23"/>
        <v>0</v>
      </c>
      <c r="BM59" s="130">
        <f t="shared" si="23"/>
        <v>0</v>
      </c>
      <c r="BN59" s="130">
        <f t="shared" si="23"/>
        <v>0</v>
      </c>
      <c r="BO59" s="130">
        <f t="shared" si="23"/>
        <v>0</v>
      </c>
      <c r="BP59" s="130">
        <f t="shared" si="23"/>
        <v>0</v>
      </c>
      <c r="BQ59" s="130">
        <f t="shared" si="23"/>
        <v>0</v>
      </c>
      <c r="BR59" s="130">
        <f t="shared" si="23"/>
        <v>0</v>
      </c>
      <c r="BS59" s="130">
        <f t="shared" si="23"/>
        <v>0</v>
      </c>
    </row>
    <row r="60" spans="1:71" x14ac:dyDescent="0.2">
      <c r="A60" s="133">
        <v>33903</v>
      </c>
      <c r="B60" s="129" t="s">
        <v>164</v>
      </c>
      <c r="C60" s="128"/>
      <c r="D60" s="127">
        <f t="shared" si="15"/>
        <v>0</v>
      </c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W60" s="129">
        <f t="shared" si="14"/>
        <v>33903</v>
      </c>
      <c r="X60" s="129" t="str">
        <f t="shared" si="16"/>
        <v>Servicios integrales</v>
      </c>
      <c r="Y60" s="130">
        <f t="shared" si="17"/>
        <v>0</v>
      </c>
      <c r="Z60" s="131" t="e">
        <f t="shared" si="18"/>
        <v>#N/A</v>
      </c>
      <c r="AA60" s="131" t="e">
        <f t="shared" si="19"/>
        <v>#N/A</v>
      </c>
      <c r="AB60" s="130">
        <v>0</v>
      </c>
      <c r="AC60" s="130" t="e">
        <f t="shared" si="20"/>
        <v>#N/A</v>
      </c>
      <c r="BD60" s="130">
        <f t="shared" si="21"/>
        <v>0</v>
      </c>
      <c r="BE60" s="130">
        <f t="shared" si="23"/>
        <v>0</v>
      </c>
      <c r="BF60" s="130">
        <f t="shared" si="23"/>
        <v>0</v>
      </c>
      <c r="BG60" s="130">
        <f t="shared" si="23"/>
        <v>0</v>
      </c>
      <c r="BH60" s="130">
        <f t="shared" si="23"/>
        <v>0</v>
      </c>
      <c r="BI60" s="130">
        <f t="shared" si="23"/>
        <v>0</v>
      </c>
      <c r="BJ60" s="130">
        <f t="shared" si="23"/>
        <v>0</v>
      </c>
      <c r="BK60" s="130">
        <f t="shared" si="23"/>
        <v>0</v>
      </c>
      <c r="BL60" s="130">
        <f t="shared" si="23"/>
        <v>0</v>
      </c>
      <c r="BM60" s="130">
        <f t="shared" si="23"/>
        <v>0</v>
      </c>
      <c r="BN60" s="130">
        <f t="shared" si="23"/>
        <v>0</v>
      </c>
      <c r="BO60" s="130">
        <f t="shared" si="23"/>
        <v>0</v>
      </c>
      <c r="BP60" s="130">
        <f t="shared" si="23"/>
        <v>0</v>
      </c>
      <c r="BQ60" s="130">
        <f t="shared" si="23"/>
        <v>0</v>
      </c>
      <c r="BR60" s="130">
        <f t="shared" si="23"/>
        <v>0</v>
      </c>
      <c r="BS60" s="130">
        <f t="shared" si="23"/>
        <v>0</v>
      </c>
    </row>
    <row r="61" spans="1:71" x14ac:dyDescent="0.2">
      <c r="A61" s="133">
        <v>34501</v>
      </c>
      <c r="B61" s="129" t="s">
        <v>61</v>
      </c>
      <c r="C61" s="128"/>
      <c r="D61" s="127">
        <f t="shared" si="15"/>
        <v>0</v>
      </c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W61" s="129">
        <f t="shared" si="14"/>
        <v>34501</v>
      </c>
      <c r="X61" s="129" t="str">
        <f t="shared" si="16"/>
        <v>Seguros de bienes patrimoniales</v>
      </c>
      <c r="Y61" s="130">
        <f t="shared" si="17"/>
        <v>0</v>
      </c>
      <c r="Z61" s="131" t="e">
        <f t="shared" si="18"/>
        <v>#N/A</v>
      </c>
      <c r="AA61" s="131" t="e">
        <f t="shared" si="19"/>
        <v>#N/A</v>
      </c>
      <c r="AB61" s="130">
        <v>0</v>
      </c>
      <c r="AC61" s="130" t="e">
        <f t="shared" si="20"/>
        <v>#N/A</v>
      </c>
      <c r="BD61" s="130">
        <f t="shared" si="21"/>
        <v>0</v>
      </c>
      <c r="BE61" s="130">
        <f t="shared" si="23"/>
        <v>0</v>
      </c>
      <c r="BF61" s="130">
        <f t="shared" si="23"/>
        <v>0</v>
      </c>
      <c r="BG61" s="130">
        <f t="shared" si="23"/>
        <v>0</v>
      </c>
      <c r="BH61" s="130">
        <f t="shared" si="23"/>
        <v>0</v>
      </c>
      <c r="BI61" s="130">
        <f t="shared" si="23"/>
        <v>0</v>
      </c>
      <c r="BJ61" s="130">
        <f t="shared" si="23"/>
        <v>0</v>
      </c>
      <c r="BK61" s="130">
        <f t="shared" si="23"/>
        <v>0</v>
      </c>
      <c r="BL61" s="130">
        <f t="shared" si="23"/>
        <v>0</v>
      </c>
      <c r="BM61" s="130">
        <f t="shared" si="23"/>
        <v>0</v>
      </c>
      <c r="BN61" s="130">
        <f t="shared" si="23"/>
        <v>0</v>
      </c>
      <c r="BO61" s="130">
        <f t="shared" si="23"/>
        <v>0</v>
      </c>
      <c r="BP61" s="130">
        <f t="shared" si="23"/>
        <v>0</v>
      </c>
      <c r="BQ61" s="130">
        <f t="shared" si="23"/>
        <v>0</v>
      </c>
      <c r="BR61" s="130">
        <f t="shared" si="23"/>
        <v>0</v>
      </c>
      <c r="BS61" s="130">
        <f t="shared" si="23"/>
        <v>0</v>
      </c>
    </row>
    <row r="62" spans="1:71" ht="22.5" x14ac:dyDescent="0.2">
      <c r="A62" s="133">
        <v>35102</v>
      </c>
      <c r="B62" s="129" t="s">
        <v>179</v>
      </c>
      <c r="C62" s="128"/>
      <c r="D62" s="127">
        <f t="shared" si="15"/>
        <v>0</v>
      </c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W62" s="129">
        <f t="shared" si="14"/>
        <v>35102</v>
      </c>
      <c r="X62" s="129" t="str">
        <f t="shared" si="16"/>
        <v>Mantenimiento y conservación de inmuebles para la prestación de servicios públicos</v>
      </c>
      <c r="Y62" s="130">
        <f t="shared" si="17"/>
        <v>0</v>
      </c>
      <c r="Z62" s="131" t="e">
        <f t="shared" si="18"/>
        <v>#N/A</v>
      </c>
      <c r="AA62" s="131" t="e">
        <f t="shared" si="19"/>
        <v>#N/A</v>
      </c>
      <c r="AB62" s="130">
        <v>0</v>
      </c>
      <c r="AC62" s="130" t="e">
        <f t="shared" si="20"/>
        <v>#N/A</v>
      </c>
      <c r="BD62" s="130">
        <f t="shared" si="21"/>
        <v>0</v>
      </c>
      <c r="BE62" s="130">
        <f t="shared" si="23"/>
        <v>0</v>
      </c>
      <c r="BF62" s="130">
        <f t="shared" si="23"/>
        <v>0</v>
      </c>
      <c r="BG62" s="130">
        <f t="shared" si="23"/>
        <v>0</v>
      </c>
      <c r="BH62" s="130">
        <f t="shared" si="23"/>
        <v>0</v>
      </c>
      <c r="BI62" s="130">
        <f t="shared" si="23"/>
        <v>0</v>
      </c>
      <c r="BJ62" s="130">
        <f t="shared" si="23"/>
        <v>0</v>
      </c>
      <c r="BK62" s="130">
        <f t="shared" si="23"/>
        <v>0</v>
      </c>
      <c r="BL62" s="130">
        <f t="shared" si="23"/>
        <v>0</v>
      </c>
      <c r="BM62" s="130">
        <f t="shared" si="23"/>
        <v>0</v>
      </c>
      <c r="BN62" s="130">
        <f t="shared" si="23"/>
        <v>0</v>
      </c>
      <c r="BO62" s="130">
        <f t="shared" si="23"/>
        <v>0</v>
      </c>
      <c r="BP62" s="130">
        <f t="shared" si="23"/>
        <v>0</v>
      </c>
      <c r="BQ62" s="130">
        <f t="shared" si="23"/>
        <v>0</v>
      </c>
      <c r="BR62" s="130">
        <f t="shared" si="23"/>
        <v>0</v>
      </c>
      <c r="BS62" s="130">
        <f t="shared" si="23"/>
        <v>0</v>
      </c>
    </row>
    <row r="63" spans="1:71" ht="22.5" x14ac:dyDescent="0.2">
      <c r="A63" s="133">
        <v>35201</v>
      </c>
      <c r="B63" s="129" t="s">
        <v>63</v>
      </c>
      <c r="C63" s="128"/>
      <c r="D63" s="127">
        <f t="shared" si="15"/>
        <v>0</v>
      </c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W63" s="129">
        <f t="shared" si="14"/>
        <v>35201</v>
      </c>
      <c r="X63" s="129" t="str">
        <f t="shared" si="16"/>
        <v>Mantenimiento y conservación de mobiliario y equipo de administración</v>
      </c>
      <c r="Y63" s="130">
        <f t="shared" si="17"/>
        <v>0</v>
      </c>
      <c r="Z63" s="131" t="e">
        <f t="shared" si="18"/>
        <v>#N/A</v>
      </c>
      <c r="AA63" s="131" t="e">
        <f t="shared" si="19"/>
        <v>#N/A</v>
      </c>
      <c r="AB63" s="130">
        <v>0</v>
      </c>
      <c r="AC63" s="130" t="e">
        <f t="shared" si="20"/>
        <v>#N/A</v>
      </c>
      <c r="BD63" s="130">
        <f t="shared" si="21"/>
        <v>0</v>
      </c>
      <c r="BE63" s="130">
        <f t="shared" si="23"/>
        <v>0</v>
      </c>
      <c r="BF63" s="130">
        <f t="shared" si="23"/>
        <v>0</v>
      </c>
      <c r="BG63" s="130">
        <f t="shared" si="23"/>
        <v>0</v>
      </c>
      <c r="BH63" s="130">
        <f t="shared" si="23"/>
        <v>0</v>
      </c>
      <c r="BI63" s="130">
        <f t="shared" si="23"/>
        <v>0</v>
      </c>
      <c r="BJ63" s="130">
        <f t="shared" si="23"/>
        <v>0</v>
      </c>
      <c r="BK63" s="130">
        <f t="shared" si="23"/>
        <v>0</v>
      </c>
      <c r="BL63" s="130">
        <f t="shared" si="23"/>
        <v>0</v>
      </c>
      <c r="BM63" s="130">
        <f t="shared" si="23"/>
        <v>0</v>
      </c>
      <c r="BN63" s="130">
        <f t="shared" si="23"/>
        <v>0</v>
      </c>
      <c r="BO63" s="130">
        <f t="shared" si="23"/>
        <v>0</v>
      </c>
      <c r="BP63" s="130">
        <f t="shared" si="23"/>
        <v>0</v>
      </c>
      <c r="BQ63" s="130">
        <f t="shared" si="23"/>
        <v>0</v>
      </c>
      <c r="BR63" s="130">
        <f t="shared" si="23"/>
        <v>0</v>
      </c>
      <c r="BS63" s="130">
        <f t="shared" si="23"/>
        <v>0</v>
      </c>
    </row>
    <row r="64" spans="1:71" ht="22.5" x14ac:dyDescent="0.2">
      <c r="A64" s="133">
        <v>35301</v>
      </c>
      <c r="B64" s="129" t="s">
        <v>24</v>
      </c>
      <c r="C64" s="128"/>
      <c r="D64" s="127">
        <f t="shared" si="15"/>
        <v>0</v>
      </c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W64" s="129">
        <f t="shared" si="14"/>
        <v>35301</v>
      </c>
      <c r="X64" s="129" t="str">
        <f t="shared" si="16"/>
        <v>Mantenimiento y conservación de bienes informáticos</v>
      </c>
      <c r="Y64" s="130">
        <f t="shared" si="17"/>
        <v>0</v>
      </c>
      <c r="Z64" s="131" t="e">
        <f t="shared" si="18"/>
        <v>#N/A</v>
      </c>
      <c r="AA64" s="131" t="e">
        <f t="shared" si="19"/>
        <v>#N/A</v>
      </c>
      <c r="AB64" s="130">
        <v>0</v>
      </c>
      <c r="AC64" s="130" t="e">
        <f t="shared" si="20"/>
        <v>#N/A</v>
      </c>
      <c r="BD64" s="130">
        <f t="shared" si="21"/>
        <v>0</v>
      </c>
      <c r="BE64" s="130">
        <f t="shared" si="23"/>
        <v>0</v>
      </c>
      <c r="BF64" s="130">
        <f t="shared" si="23"/>
        <v>0</v>
      </c>
      <c r="BG64" s="130">
        <f t="shared" si="23"/>
        <v>0</v>
      </c>
      <c r="BH64" s="130">
        <f t="shared" si="23"/>
        <v>0</v>
      </c>
      <c r="BI64" s="130">
        <f t="shared" si="23"/>
        <v>0</v>
      </c>
      <c r="BJ64" s="130">
        <f t="shared" si="23"/>
        <v>0</v>
      </c>
      <c r="BK64" s="130">
        <f t="shared" si="23"/>
        <v>0</v>
      </c>
      <c r="BL64" s="130">
        <f t="shared" si="23"/>
        <v>0</v>
      </c>
      <c r="BM64" s="130">
        <f t="shared" si="23"/>
        <v>0</v>
      </c>
      <c r="BN64" s="130">
        <f t="shared" si="23"/>
        <v>0</v>
      </c>
      <c r="BO64" s="130">
        <f t="shared" si="23"/>
        <v>0</v>
      </c>
      <c r="BP64" s="130">
        <f t="shared" si="23"/>
        <v>0</v>
      </c>
      <c r="BQ64" s="130">
        <f t="shared" si="23"/>
        <v>0</v>
      </c>
      <c r="BR64" s="130">
        <f t="shared" si="23"/>
        <v>0</v>
      </c>
      <c r="BS64" s="130">
        <f t="shared" si="23"/>
        <v>0</v>
      </c>
    </row>
    <row r="65" spans="1:71" ht="22.5" x14ac:dyDescent="0.2">
      <c r="A65" s="133">
        <v>35401</v>
      </c>
      <c r="B65" s="129" t="s">
        <v>36</v>
      </c>
      <c r="C65" s="128"/>
      <c r="D65" s="127">
        <f t="shared" si="15"/>
        <v>0</v>
      </c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W65" s="129">
        <f t="shared" si="14"/>
        <v>35401</v>
      </c>
      <c r="X65" s="129" t="str">
        <f t="shared" si="16"/>
        <v>Instalación, reparación y mantenimiento de equipo e instrumental médico y de laboratorio</v>
      </c>
      <c r="Y65" s="130">
        <f t="shared" si="17"/>
        <v>0</v>
      </c>
      <c r="Z65" s="131" t="e">
        <f t="shared" si="18"/>
        <v>#N/A</v>
      </c>
      <c r="AA65" s="131" t="e">
        <f t="shared" si="19"/>
        <v>#N/A</v>
      </c>
      <c r="AB65" s="130">
        <v>0</v>
      </c>
      <c r="AC65" s="130" t="e">
        <f t="shared" si="20"/>
        <v>#N/A</v>
      </c>
      <c r="BD65" s="130">
        <f t="shared" si="21"/>
        <v>0</v>
      </c>
      <c r="BE65" s="130">
        <f t="shared" si="23"/>
        <v>0</v>
      </c>
      <c r="BF65" s="130">
        <f t="shared" si="23"/>
        <v>0</v>
      </c>
      <c r="BG65" s="130">
        <f t="shared" si="23"/>
        <v>0</v>
      </c>
      <c r="BH65" s="130">
        <f t="shared" si="23"/>
        <v>0</v>
      </c>
      <c r="BI65" s="130">
        <f t="shared" si="23"/>
        <v>0</v>
      </c>
      <c r="BJ65" s="130">
        <f t="shared" si="23"/>
        <v>0</v>
      </c>
      <c r="BK65" s="130">
        <f t="shared" si="23"/>
        <v>0</v>
      </c>
      <c r="BL65" s="130">
        <f t="shared" si="23"/>
        <v>0</v>
      </c>
      <c r="BM65" s="130">
        <f t="shared" si="23"/>
        <v>0</v>
      </c>
      <c r="BN65" s="130">
        <f t="shared" si="23"/>
        <v>0</v>
      </c>
      <c r="BO65" s="130">
        <f t="shared" si="23"/>
        <v>0</v>
      </c>
      <c r="BP65" s="130">
        <f t="shared" si="23"/>
        <v>0</v>
      </c>
      <c r="BQ65" s="130">
        <f t="shared" si="23"/>
        <v>0</v>
      </c>
      <c r="BR65" s="130">
        <f t="shared" si="23"/>
        <v>0</v>
      </c>
      <c r="BS65" s="130">
        <f t="shared" si="23"/>
        <v>0</v>
      </c>
    </row>
    <row r="66" spans="1:71" ht="22.5" x14ac:dyDescent="0.2">
      <c r="A66" s="133">
        <v>35501</v>
      </c>
      <c r="B66" s="129" t="s">
        <v>37</v>
      </c>
      <c r="C66" s="128"/>
      <c r="D66" s="127">
        <f t="shared" si="15"/>
        <v>0</v>
      </c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W66" s="129">
        <f t="shared" si="14"/>
        <v>35501</v>
      </c>
      <c r="X66" s="129" t="str">
        <f t="shared" si="16"/>
        <v>Mantenimiento y conservación de vehículos terrestres, aéreos, marítimos, lacustres y fluviales</v>
      </c>
      <c r="Y66" s="130">
        <f t="shared" si="17"/>
        <v>0</v>
      </c>
      <c r="Z66" s="131" t="e">
        <f t="shared" si="18"/>
        <v>#N/A</v>
      </c>
      <c r="AA66" s="131" t="e">
        <f t="shared" si="19"/>
        <v>#N/A</v>
      </c>
      <c r="AB66" s="130">
        <v>0</v>
      </c>
      <c r="AC66" s="130" t="e">
        <f t="shared" si="20"/>
        <v>#N/A</v>
      </c>
      <c r="BD66" s="130">
        <f t="shared" si="21"/>
        <v>0</v>
      </c>
      <c r="BE66" s="130">
        <f t="shared" si="23"/>
        <v>0</v>
      </c>
      <c r="BF66" s="130">
        <f t="shared" si="23"/>
        <v>0</v>
      </c>
      <c r="BG66" s="130">
        <f t="shared" si="23"/>
        <v>0</v>
      </c>
      <c r="BH66" s="130">
        <f t="shared" si="23"/>
        <v>0</v>
      </c>
      <c r="BI66" s="130">
        <f t="shared" si="23"/>
        <v>0</v>
      </c>
      <c r="BJ66" s="130">
        <f t="shared" si="23"/>
        <v>0</v>
      </c>
      <c r="BK66" s="130">
        <f t="shared" si="23"/>
        <v>0</v>
      </c>
      <c r="BL66" s="130">
        <f t="shared" si="23"/>
        <v>0</v>
      </c>
      <c r="BM66" s="130">
        <f t="shared" si="23"/>
        <v>0</v>
      </c>
      <c r="BN66" s="130">
        <f t="shared" si="23"/>
        <v>0</v>
      </c>
      <c r="BO66" s="130">
        <f t="shared" si="23"/>
        <v>0</v>
      </c>
      <c r="BP66" s="130">
        <f t="shared" si="23"/>
        <v>0</v>
      </c>
      <c r="BQ66" s="130">
        <f t="shared" si="23"/>
        <v>0</v>
      </c>
      <c r="BR66" s="130">
        <f t="shared" si="23"/>
        <v>0</v>
      </c>
      <c r="BS66" s="130">
        <f t="shared" si="23"/>
        <v>0</v>
      </c>
    </row>
    <row r="67" spans="1:71" ht="22.5" x14ac:dyDescent="0.2">
      <c r="A67" s="133">
        <v>35701</v>
      </c>
      <c r="B67" s="129" t="s">
        <v>25</v>
      </c>
      <c r="C67" s="128"/>
      <c r="D67" s="127">
        <f t="shared" si="15"/>
        <v>0</v>
      </c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W67" s="129">
        <f t="shared" si="14"/>
        <v>35701</v>
      </c>
      <c r="X67" s="129" t="str">
        <f t="shared" si="16"/>
        <v>Mantenimiento y conservación de maquinaria y equipo</v>
      </c>
      <c r="Y67" s="130">
        <f t="shared" si="17"/>
        <v>0</v>
      </c>
      <c r="Z67" s="131" t="e">
        <f t="shared" si="18"/>
        <v>#N/A</v>
      </c>
      <c r="AA67" s="131" t="e">
        <f t="shared" si="19"/>
        <v>#N/A</v>
      </c>
      <c r="AB67" s="130">
        <v>0</v>
      </c>
      <c r="AC67" s="130" t="e">
        <f t="shared" si="20"/>
        <v>#N/A</v>
      </c>
      <c r="BD67" s="130">
        <f t="shared" si="21"/>
        <v>0</v>
      </c>
      <c r="BE67" s="130">
        <f t="shared" si="23"/>
        <v>0</v>
      </c>
      <c r="BF67" s="130">
        <f t="shared" si="23"/>
        <v>0</v>
      </c>
      <c r="BG67" s="130">
        <f t="shared" si="23"/>
        <v>0</v>
      </c>
      <c r="BH67" s="130">
        <f t="shared" si="23"/>
        <v>0</v>
      </c>
      <c r="BI67" s="130">
        <f t="shared" si="23"/>
        <v>0</v>
      </c>
      <c r="BJ67" s="130">
        <f t="shared" si="23"/>
        <v>0</v>
      </c>
      <c r="BK67" s="130">
        <f t="shared" si="23"/>
        <v>0</v>
      </c>
      <c r="BL67" s="130">
        <f t="shared" si="23"/>
        <v>0</v>
      </c>
      <c r="BM67" s="130">
        <f t="shared" si="23"/>
        <v>0</v>
      </c>
      <c r="BN67" s="130">
        <f t="shared" si="23"/>
        <v>0</v>
      </c>
      <c r="BO67" s="130">
        <f t="shared" si="23"/>
        <v>0</v>
      </c>
      <c r="BP67" s="130">
        <f t="shared" si="23"/>
        <v>0</v>
      </c>
      <c r="BQ67" s="130">
        <f t="shared" si="23"/>
        <v>0</v>
      </c>
      <c r="BR67" s="130">
        <f t="shared" si="23"/>
        <v>0</v>
      </c>
      <c r="BS67" s="130">
        <f t="shared" si="23"/>
        <v>0</v>
      </c>
    </row>
    <row r="68" spans="1:71" x14ac:dyDescent="0.2">
      <c r="A68" s="133">
        <v>35801</v>
      </c>
      <c r="B68" s="129" t="s">
        <v>64</v>
      </c>
      <c r="C68" s="128"/>
      <c r="D68" s="127">
        <f t="shared" si="15"/>
        <v>0</v>
      </c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W68" s="129">
        <f t="shared" si="14"/>
        <v>35801</v>
      </c>
      <c r="X68" s="129" t="str">
        <f t="shared" si="16"/>
        <v>Servicios de lavandería, limpieza e higiene</v>
      </c>
      <c r="Y68" s="130">
        <f t="shared" si="17"/>
        <v>0</v>
      </c>
      <c r="Z68" s="131" t="e">
        <f t="shared" si="18"/>
        <v>#N/A</v>
      </c>
      <c r="AA68" s="131" t="e">
        <f t="shared" si="19"/>
        <v>#N/A</v>
      </c>
      <c r="AB68" s="130">
        <v>0</v>
      </c>
      <c r="AC68" s="130" t="e">
        <f t="shared" si="20"/>
        <v>#N/A</v>
      </c>
      <c r="BD68" s="130">
        <f t="shared" si="21"/>
        <v>0</v>
      </c>
      <c r="BE68" s="130">
        <f t="shared" si="23"/>
        <v>0</v>
      </c>
      <c r="BF68" s="130">
        <f t="shared" si="23"/>
        <v>0</v>
      </c>
      <c r="BG68" s="130">
        <f t="shared" si="23"/>
        <v>0</v>
      </c>
      <c r="BH68" s="130">
        <f t="shared" si="23"/>
        <v>0</v>
      </c>
      <c r="BI68" s="130">
        <f t="shared" si="23"/>
        <v>0</v>
      </c>
      <c r="BJ68" s="130">
        <f t="shared" si="23"/>
        <v>0</v>
      </c>
      <c r="BK68" s="130">
        <f t="shared" si="23"/>
        <v>0</v>
      </c>
      <c r="BL68" s="130">
        <f t="shared" si="23"/>
        <v>0</v>
      </c>
      <c r="BM68" s="130">
        <f t="shared" si="23"/>
        <v>0</v>
      </c>
      <c r="BN68" s="130">
        <f t="shared" si="23"/>
        <v>0</v>
      </c>
      <c r="BO68" s="130">
        <f t="shared" si="23"/>
        <v>0</v>
      </c>
      <c r="BP68" s="130">
        <f t="shared" si="23"/>
        <v>0</v>
      </c>
      <c r="BQ68" s="130">
        <f t="shared" si="23"/>
        <v>0</v>
      </c>
      <c r="BR68" s="130">
        <f t="shared" si="23"/>
        <v>0</v>
      </c>
      <c r="BS68" s="130">
        <f t="shared" si="23"/>
        <v>0</v>
      </c>
    </row>
    <row r="69" spans="1:71" x14ac:dyDescent="0.2">
      <c r="A69" s="133">
        <v>35901</v>
      </c>
      <c r="B69" s="129" t="s">
        <v>69</v>
      </c>
      <c r="C69" s="128"/>
      <c r="D69" s="127">
        <f t="shared" si="15"/>
        <v>0</v>
      </c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W69" s="129">
        <f t="shared" si="14"/>
        <v>35901</v>
      </c>
      <c r="X69" s="129" t="str">
        <f t="shared" si="16"/>
        <v>Servicios de jardinería y fumigación</v>
      </c>
      <c r="Y69" s="130">
        <f t="shared" si="17"/>
        <v>0</v>
      </c>
      <c r="Z69" s="131" t="e">
        <f t="shared" si="18"/>
        <v>#N/A</v>
      </c>
      <c r="AA69" s="131" t="e">
        <f t="shared" si="19"/>
        <v>#N/A</v>
      </c>
      <c r="AB69" s="130">
        <v>0</v>
      </c>
      <c r="AC69" s="130" t="e">
        <f t="shared" si="20"/>
        <v>#N/A</v>
      </c>
      <c r="BD69" s="130">
        <f t="shared" si="21"/>
        <v>0</v>
      </c>
      <c r="BE69" s="130">
        <f t="shared" si="23"/>
        <v>0</v>
      </c>
      <c r="BF69" s="130">
        <f t="shared" si="23"/>
        <v>0</v>
      </c>
      <c r="BG69" s="130">
        <f t="shared" si="23"/>
        <v>0</v>
      </c>
      <c r="BH69" s="130">
        <f t="shared" si="23"/>
        <v>0</v>
      </c>
      <c r="BI69" s="130">
        <f t="shared" si="23"/>
        <v>0</v>
      </c>
      <c r="BJ69" s="130">
        <f t="shared" si="23"/>
        <v>0</v>
      </c>
      <c r="BK69" s="130">
        <f t="shared" si="23"/>
        <v>0</v>
      </c>
      <c r="BL69" s="130">
        <f t="shared" si="23"/>
        <v>0</v>
      </c>
      <c r="BM69" s="130">
        <f t="shared" si="23"/>
        <v>0</v>
      </c>
      <c r="BN69" s="130">
        <f t="shared" si="23"/>
        <v>0</v>
      </c>
      <c r="BO69" s="130">
        <f t="shared" si="23"/>
        <v>0</v>
      </c>
      <c r="BP69" s="130">
        <f t="shared" si="23"/>
        <v>0</v>
      </c>
      <c r="BQ69" s="130">
        <f t="shared" si="23"/>
        <v>0</v>
      </c>
      <c r="BR69" s="130">
        <f t="shared" si="23"/>
        <v>0</v>
      </c>
      <c r="BS69" s="130">
        <f t="shared" si="23"/>
        <v>0</v>
      </c>
    </row>
    <row r="70" spans="1:71" x14ac:dyDescent="0.2">
      <c r="A70" s="882" t="s">
        <v>12</v>
      </c>
      <c r="B70" s="883"/>
      <c r="C70" s="132">
        <f t="shared" ref="C70:T70" si="24">SUM(C42:C69)</f>
        <v>0</v>
      </c>
      <c r="D70" s="132">
        <f t="shared" si="24"/>
        <v>0</v>
      </c>
      <c r="E70" s="132">
        <f t="shared" si="24"/>
        <v>0</v>
      </c>
      <c r="F70" s="132">
        <f t="shared" si="24"/>
        <v>0</v>
      </c>
      <c r="G70" s="132">
        <f t="shared" si="24"/>
        <v>0</v>
      </c>
      <c r="H70" s="132">
        <f t="shared" si="24"/>
        <v>0</v>
      </c>
      <c r="I70" s="132">
        <f t="shared" si="24"/>
        <v>0</v>
      </c>
      <c r="J70" s="132">
        <f t="shared" si="24"/>
        <v>0</v>
      </c>
      <c r="K70" s="132">
        <f t="shared" si="24"/>
        <v>0</v>
      </c>
      <c r="L70" s="132">
        <f t="shared" si="24"/>
        <v>0</v>
      </c>
      <c r="M70" s="132">
        <f t="shared" si="24"/>
        <v>0</v>
      </c>
      <c r="N70" s="132">
        <f t="shared" si="24"/>
        <v>0</v>
      </c>
      <c r="O70" s="132">
        <f t="shared" si="24"/>
        <v>0</v>
      </c>
      <c r="P70" s="132">
        <f t="shared" si="24"/>
        <v>0</v>
      </c>
      <c r="Q70" s="132">
        <f t="shared" si="24"/>
        <v>0</v>
      </c>
      <c r="R70" s="132">
        <f t="shared" si="24"/>
        <v>0</v>
      </c>
      <c r="S70" s="132">
        <f t="shared" si="24"/>
        <v>0</v>
      </c>
      <c r="T70" s="132">
        <f t="shared" si="24"/>
        <v>0</v>
      </c>
      <c r="W70" s="884" t="s">
        <v>12</v>
      </c>
      <c r="X70" s="884"/>
      <c r="Y70" s="132">
        <f>SUM(Y42:Y69)</f>
        <v>0</v>
      </c>
      <c r="Z70" s="132" t="e">
        <f>SUM(Z42:Z69)</f>
        <v>#N/A</v>
      </c>
      <c r="AA70" s="132" t="e">
        <f>SUM(AA42:AA69)</f>
        <v>#N/A</v>
      </c>
      <c r="AB70" s="132">
        <f>SUM(AB42:AB69)</f>
        <v>0</v>
      </c>
      <c r="AC70" s="132" t="e">
        <f>SUM(AC42:AC69)</f>
        <v>#N/A</v>
      </c>
      <c r="BD70" s="132">
        <f t="shared" ref="BD70:BS70" si="25">SUM(BD42:BD69)</f>
        <v>0</v>
      </c>
      <c r="BE70" s="132">
        <f t="shared" si="25"/>
        <v>0</v>
      </c>
      <c r="BF70" s="132">
        <f t="shared" si="25"/>
        <v>0</v>
      </c>
      <c r="BG70" s="132">
        <f t="shared" si="25"/>
        <v>0</v>
      </c>
      <c r="BH70" s="132">
        <f t="shared" si="25"/>
        <v>0</v>
      </c>
      <c r="BI70" s="132">
        <f t="shared" si="25"/>
        <v>0</v>
      </c>
      <c r="BJ70" s="132">
        <f t="shared" si="25"/>
        <v>0</v>
      </c>
      <c r="BK70" s="132">
        <f t="shared" si="25"/>
        <v>0</v>
      </c>
      <c r="BL70" s="132">
        <f t="shared" si="25"/>
        <v>0</v>
      </c>
      <c r="BM70" s="132">
        <f t="shared" si="25"/>
        <v>0</v>
      </c>
      <c r="BN70" s="132">
        <f t="shared" si="25"/>
        <v>0</v>
      </c>
      <c r="BO70" s="132">
        <f t="shared" si="25"/>
        <v>0</v>
      </c>
      <c r="BP70" s="132">
        <f t="shared" si="25"/>
        <v>0</v>
      </c>
      <c r="BQ70" s="132">
        <f t="shared" si="25"/>
        <v>0</v>
      </c>
      <c r="BR70" s="132">
        <f t="shared" si="25"/>
        <v>0</v>
      </c>
      <c r="BS70" s="132">
        <f t="shared" si="25"/>
        <v>0</v>
      </c>
    </row>
    <row r="71" spans="1:71" x14ac:dyDescent="0.2">
      <c r="A71" s="876" t="s">
        <v>243</v>
      </c>
      <c r="B71" s="877"/>
      <c r="C71" s="877"/>
      <c r="D71" s="877"/>
      <c r="E71" s="877"/>
      <c r="F71" s="877"/>
      <c r="G71" s="877"/>
      <c r="H71" s="877"/>
      <c r="I71" s="877"/>
      <c r="J71" s="877"/>
      <c r="K71" s="877"/>
      <c r="L71" s="877"/>
      <c r="M71" s="877"/>
      <c r="N71" s="877"/>
      <c r="O71" s="877"/>
      <c r="P71" s="877"/>
      <c r="Q71" s="877"/>
      <c r="R71" s="877"/>
      <c r="S71" s="877"/>
      <c r="T71" s="878"/>
      <c r="W71" s="887" t="str">
        <f>+A71</f>
        <v>5000 Bienes muebles, inmuebles e intangibles</v>
      </c>
      <c r="X71" s="887"/>
      <c r="Y71" s="887"/>
      <c r="Z71" s="887"/>
      <c r="AA71" s="887"/>
      <c r="AB71" s="887"/>
      <c r="AC71" s="887"/>
      <c r="BD71" s="895"/>
      <c r="BE71" s="896"/>
      <c r="BF71" s="896"/>
      <c r="BG71" s="896"/>
      <c r="BH71" s="896"/>
      <c r="BI71" s="896"/>
      <c r="BJ71" s="896"/>
      <c r="BK71" s="896"/>
      <c r="BL71" s="896"/>
      <c r="BM71" s="896"/>
      <c r="BN71" s="896"/>
      <c r="BO71" s="896"/>
      <c r="BP71" s="896"/>
      <c r="BQ71" s="896"/>
      <c r="BR71" s="896"/>
      <c r="BS71" s="897"/>
    </row>
    <row r="72" spans="1:71" x14ac:dyDescent="0.2">
      <c r="A72" s="124">
        <v>53101</v>
      </c>
      <c r="B72" s="125" t="s">
        <v>27</v>
      </c>
      <c r="C72" s="126"/>
      <c r="D72" s="127">
        <f>SUM(E72:T72)</f>
        <v>0</v>
      </c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W72" s="129">
        <f>+A72</f>
        <v>53101</v>
      </c>
      <c r="X72" s="129" t="str">
        <f>+B72</f>
        <v>Equipo médico y de laboratorio</v>
      </c>
      <c r="Y72" s="130">
        <f t="shared" ref="Y72:Y73" si="26">+C72</f>
        <v>0</v>
      </c>
      <c r="Z72" s="131" t="e">
        <f>VLOOKUP(W72,$A$13:$BS$77,VLOOKUP($AC$7,$AY$2:$BA$17,2,0),0)</f>
        <v>#N/A</v>
      </c>
      <c r="AA72" s="131" t="e">
        <f>VLOOKUP(W72,$A$13:$BS$77,VLOOKUP($AC$7,$AY$2:$BA$17,3,0),0)</f>
        <v>#N/A</v>
      </c>
      <c r="AB72" s="130">
        <v>0</v>
      </c>
      <c r="AC72" s="130" t="e">
        <f t="shared" ref="AC72:AC73" si="27">Y72-AA72-AB72</f>
        <v>#N/A</v>
      </c>
      <c r="BD72" s="130">
        <f t="shared" ref="BD72:BD73" si="28">E72</f>
        <v>0</v>
      </c>
      <c r="BE72" s="130">
        <f t="shared" ref="BE72:BS73" si="29">F72+BD72</f>
        <v>0</v>
      </c>
      <c r="BF72" s="130">
        <f t="shared" si="29"/>
        <v>0</v>
      </c>
      <c r="BG72" s="130">
        <f t="shared" si="29"/>
        <v>0</v>
      </c>
      <c r="BH72" s="130">
        <f t="shared" si="29"/>
        <v>0</v>
      </c>
      <c r="BI72" s="130">
        <f t="shared" si="29"/>
        <v>0</v>
      </c>
      <c r="BJ72" s="130">
        <f t="shared" si="29"/>
        <v>0</v>
      </c>
      <c r="BK72" s="130">
        <f t="shared" si="29"/>
        <v>0</v>
      </c>
      <c r="BL72" s="130">
        <f t="shared" si="29"/>
        <v>0</v>
      </c>
      <c r="BM72" s="130">
        <f t="shared" si="29"/>
        <v>0</v>
      </c>
      <c r="BN72" s="130">
        <f t="shared" si="29"/>
        <v>0</v>
      </c>
      <c r="BO72" s="130">
        <f t="shared" si="29"/>
        <v>0</v>
      </c>
      <c r="BP72" s="130">
        <f t="shared" si="29"/>
        <v>0</v>
      </c>
      <c r="BQ72" s="130">
        <f t="shared" si="29"/>
        <v>0</v>
      </c>
      <c r="BR72" s="130">
        <f t="shared" si="29"/>
        <v>0</v>
      </c>
      <c r="BS72" s="130">
        <f t="shared" si="29"/>
        <v>0</v>
      </c>
    </row>
    <row r="73" spans="1:71" x14ac:dyDescent="0.2">
      <c r="A73" s="124">
        <v>53201</v>
      </c>
      <c r="B73" s="125" t="s">
        <v>28</v>
      </c>
      <c r="C73" s="126"/>
      <c r="D73" s="127">
        <f>SUM(E73:T73)</f>
        <v>0</v>
      </c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W73" s="129">
        <f>+A73</f>
        <v>53201</v>
      </c>
      <c r="X73" s="129" t="str">
        <f>+B73</f>
        <v>Instrumental médico y de laboratorio</v>
      </c>
      <c r="Y73" s="130">
        <f t="shared" si="26"/>
        <v>0</v>
      </c>
      <c r="Z73" s="131" t="e">
        <f>VLOOKUP(W73,$A$13:$BS$77,VLOOKUP($AC$7,$AY$2:$BA$17,2,0),0)</f>
        <v>#N/A</v>
      </c>
      <c r="AA73" s="131" t="e">
        <f>VLOOKUP(W73,$A$13:$BS$77,VLOOKUP($AC$7,$AY$2:$BA$17,3,0),0)</f>
        <v>#N/A</v>
      </c>
      <c r="AB73" s="130">
        <v>0</v>
      </c>
      <c r="AC73" s="130" t="e">
        <f t="shared" si="27"/>
        <v>#N/A</v>
      </c>
      <c r="BD73" s="130">
        <f t="shared" si="28"/>
        <v>0</v>
      </c>
      <c r="BE73" s="130">
        <f t="shared" si="29"/>
        <v>0</v>
      </c>
      <c r="BF73" s="130">
        <f t="shared" si="29"/>
        <v>0</v>
      </c>
      <c r="BG73" s="130">
        <f t="shared" si="29"/>
        <v>0</v>
      </c>
      <c r="BH73" s="130">
        <f t="shared" si="29"/>
        <v>0</v>
      </c>
      <c r="BI73" s="130">
        <f t="shared" si="29"/>
        <v>0</v>
      </c>
      <c r="BJ73" s="130">
        <f t="shared" si="29"/>
        <v>0</v>
      </c>
      <c r="BK73" s="130">
        <f t="shared" si="29"/>
        <v>0</v>
      </c>
      <c r="BL73" s="130">
        <f t="shared" si="29"/>
        <v>0</v>
      </c>
      <c r="BM73" s="130">
        <f t="shared" si="29"/>
        <v>0</v>
      </c>
      <c r="BN73" s="130">
        <f t="shared" si="29"/>
        <v>0</v>
      </c>
      <c r="BO73" s="130">
        <f t="shared" si="29"/>
        <v>0</v>
      </c>
      <c r="BP73" s="130">
        <f t="shared" si="29"/>
        <v>0</v>
      </c>
      <c r="BQ73" s="130">
        <f t="shared" si="29"/>
        <v>0</v>
      </c>
      <c r="BR73" s="130">
        <f t="shared" si="29"/>
        <v>0</v>
      </c>
      <c r="BS73" s="130">
        <f t="shared" si="29"/>
        <v>0</v>
      </c>
    </row>
    <row r="74" spans="1:71" x14ac:dyDescent="0.2">
      <c r="A74" s="885" t="s">
        <v>12</v>
      </c>
      <c r="B74" s="886"/>
      <c r="C74" s="132">
        <f>SUM(C72:C73)</f>
        <v>0</v>
      </c>
      <c r="D74" s="132">
        <f t="shared" ref="D74:T74" si="30">SUM(D72:D73)</f>
        <v>0</v>
      </c>
      <c r="E74" s="132">
        <f t="shared" si="30"/>
        <v>0</v>
      </c>
      <c r="F74" s="132">
        <f t="shared" si="30"/>
        <v>0</v>
      </c>
      <c r="G74" s="132">
        <f t="shared" si="30"/>
        <v>0</v>
      </c>
      <c r="H74" s="132">
        <f t="shared" si="30"/>
        <v>0</v>
      </c>
      <c r="I74" s="132">
        <f t="shared" si="30"/>
        <v>0</v>
      </c>
      <c r="J74" s="132">
        <f t="shared" si="30"/>
        <v>0</v>
      </c>
      <c r="K74" s="132">
        <f t="shared" si="30"/>
        <v>0</v>
      </c>
      <c r="L74" s="132">
        <f t="shared" si="30"/>
        <v>0</v>
      </c>
      <c r="M74" s="132">
        <f t="shared" si="30"/>
        <v>0</v>
      </c>
      <c r="N74" s="132">
        <f t="shared" si="30"/>
        <v>0</v>
      </c>
      <c r="O74" s="132">
        <f t="shared" si="30"/>
        <v>0</v>
      </c>
      <c r="P74" s="132">
        <f t="shared" si="30"/>
        <v>0</v>
      </c>
      <c r="Q74" s="132">
        <f t="shared" si="30"/>
        <v>0</v>
      </c>
      <c r="R74" s="132">
        <f t="shared" si="30"/>
        <v>0</v>
      </c>
      <c r="S74" s="132">
        <f t="shared" si="30"/>
        <v>0</v>
      </c>
      <c r="T74" s="132">
        <f t="shared" si="30"/>
        <v>0</v>
      </c>
      <c r="W74" s="884" t="s">
        <v>12</v>
      </c>
      <c r="X74" s="884"/>
      <c r="Y74" s="132">
        <f>SUM(Y72:Y73)</f>
        <v>0</v>
      </c>
      <c r="Z74" s="132" t="e">
        <f t="shared" ref="Z74:AC74" si="31">SUM(Z72:Z73)</f>
        <v>#N/A</v>
      </c>
      <c r="AA74" s="132" t="e">
        <f t="shared" si="31"/>
        <v>#N/A</v>
      </c>
      <c r="AB74" s="132">
        <f t="shared" si="31"/>
        <v>0</v>
      </c>
      <c r="AC74" s="132" t="e">
        <f t="shared" si="31"/>
        <v>#N/A</v>
      </c>
      <c r="BD74" s="132">
        <f>SUM(BD72:BD73)</f>
        <v>0</v>
      </c>
      <c r="BE74" s="132">
        <f t="shared" ref="BE74:BS74" si="32">SUM(BE72:BE73)</f>
        <v>0</v>
      </c>
      <c r="BF74" s="132">
        <f t="shared" si="32"/>
        <v>0</v>
      </c>
      <c r="BG74" s="132">
        <f t="shared" si="32"/>
        <v>0</v>
      </c>
      <c r="BH74" s="132">
        <f t="shared" si="32"/>
        <v>0</v>
      </c>
      <c r="BI74" s="132">
        <f t="shared" si="32"/>
        <v>0</v>
      </c>
      <c r="BJ74" s="132">
        <f t="shared" si="32"/>
        <v>0</v>
      </c>
      <c r="BK74" s="132">
        <f t="shared" si="32"/>
        <v>0</v>
      </c>
      <c r="BL74" s="132">
        <f t="shared" si="32"/>
        <v>0</v>
      </c>
      <c r="BM74" s="132">
        <f t="shared" si="32"/>
        <v>0</v>
      </c>
      <c r="BN74" s="132">
        <f t="shared" si="32"/>
        <v>0</v>
      </c>
      <c r="BO74" s="132">
        <f t="shared" si="32"/>
        <v>0</v>
      </c>
      <c r="BP74" s="132">
        <f t="shared" si="32"/>
        <v>0</v>
      </c>
      <c r="BQ74" s="132">
        <f t="shared" si="32"/>
        <v>0</v>
      </c>
      <c r="BR74" s="132">
        <f t="shared" si="32"/>
        <v>0</v>
      </c>
      <c r="BS74" s="132">
        <f t="shared" si="32"/>
        <v>0</v>
      </c>
    </row>
    <row r="75" spans="1:71" x14ac:dyDescent="0.2">
      <c r="A75" s="879" t="s">
        <v>244</v>
      </c>
      <c r="B75" s="880"/>
      <c r="C75" s="880"/>
      <c r="D75" s="880"/>
      <c r="E75" s="880"/>
      <c r="F75" s="880"/>
      <c r="G75" s="880"/>
      <c r="H75" s="880"/>
      <c r="I75" s="880"/>
      <c r="J75" s="880"/>
      <c r="K75" s="880"/>
      <c r="L75" s="880"/>
      <c r="M75" s="880"/>
      <c r="N75" s="880"/>
      <c r="O75" s="880"/>
      <c r="P75" s="880"/>
      <c r="Q75" s="880"/>
      <c r="R75" s="880"/>
      <c r="S75" s="880"/>
      <c r="T75" s="881"/>
      <c r="W75" s="887" t="str">
        <f>+A75</f>
        <v>6000 Obras públicas</v>
      </c>
      <c r="X75" s="887"/>
      <c r="Y75" s="887"/>
      <c r="Z75" s="887"/>
      <c r="AA75" s="887"/>
      <c r="AB75" s="887"/>
      <c r="AC75" s="887"/>
      <c r="BD75" s="895"/>
      <c r="BE75" s="896"/>
      <c r="BF75" s="896"/>
      <c r="BG75" s="896"/>
      <c r="BH75" s="896"/>
      <c r="BI75" s="896"/>
      <c r="BJ75" s="896"/>
      <c r="BK75" s="896"/>
      <c r="BL75" s="896"/>
      <c r="BM75" s="896"/>
      <c r="BN75" s="896"/>
      <c r="BO75" s="896"/>
      <c r="BP75" s="896"/>
      <c r="BQ75" s="896"/>
      <c r="BR75" s="896"/>
      <c r="BS75" s="897"/>
    </row>
    <row r="76" spans="1:71" ht="22.5" x14ac:dyDescent="0.2">
      <c r="A76" s="133">
        <v>62202</v>
      </c>
      <c r="B76" s="129" t="s">
        <v>65</v>
      </c>
      <c r="C76" s="128"/>
      <c r="D76" s="127">
        <f>SUM(E76:T76)</f>
        <v>0</v>
      </c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W76" s="129">
        <f>+A76</f>
        <v>62202</v>
      </c>
      <c r="X76" s="129" t="str">
        <f>+B76</f>
        <v>Mantenimiento y rehabilitación de edificaciones no habitacionales</v>
      </c>
      <c r="Y76" s="130">
        <f t="shared" ref="Y76:Y77" si="33">+C76</f>
        <v>0</v>
      </c>
      <c r="Z76" s="131" t="e">
        <f>VLOOKUP(W76,$A$13:$BS$77,VLOOKUP($AC$7,$AY$2:$BA$17,2,0),0)</f>
        <v>#N/A</v>
      </c>
      <c r="AA76" s="131" t="e">
        <f>VLOOKUP(W76,$A$13:$BS$77,VLOOKUP($AC$7,$AY$2:$BA$17,3,0),0)</f>
        <v>#N/A</v>
      </c>
      <c r="AB76" s="130">
        <v>0</v>
      </c>
      <c r="AC76" s="130" t="e">
        <f t="shared" ref="AC76:AC77" si="34">Y76-AA76-AB76</f>
        <v>#N/A</v>
      </c>
      <c r="BD76" s="130">
        <f t="shared" ref="BD76:BD77" si="35">E76</f>
        <v>0</v>
      </c>
      <c r="BE76" s="130">
        <f t="shared" ref="BE76:BS77" si="36">F76+BD76</f>
        <v>0</v>
      </c>
      <c r="BF76" s="130">
        <f t="shared" si="36"/>
        <v>0</v>
      </c>
      <c r="BG76" s="130">
        <f t="shared" si="36"/>
        <v>0</v>
      </c>
      <c r="BH76" s="130">
        <f t="shared" si="36"/>
        <v>0</v>
      </c>
      <c r="BI76" s="130">
        <f t="shared" si="36"/>
        <v>0</v>
      </c>
      <c r="BJ76" s="130">
        <f t="shared" si="36"/>
        <v>0</v>
      </c>
      <c r="BK76" s="130">
        <f t="shared" si="36"/>
        <v>0</v>
      </c>
      <c r="BL76" s="130">
        <f t="shared" si="36"/>
        <v>0</v>
      </c>
      <c r="BM76" s="130">
        <f t="shared" si="36"/>
        <v>0</v>
      </c>
      <c r="BN76" s="130">
        <f t="shared" si="36"/>
        <v>0</v>
      </c>
      <c r="BO76" s="130">
        <f t="shared" si="36"/>
        <v>0</v>
      </c>
      <c r="BP76" s="130">
        <f t="shared" si="36"/>
        <v>0</v>
      </c>
      <c r="BQ76" s="130">
        <f t="shared" si="36"/>
        <v>0</v>
      </c>
      <c r="BR76" s="130">
        <f t="shared" si="36"/>
        <v>0</v>
      </c>
      <c r="BS76" s="130">
        <f t="shared" si="36"/>
        <v>0</v>
      </c>
    </row>
    <row r="77" spans="1:71" ht="33.75" x14ac:dyDescent="0.2">
      <c r="A77" s="133">
        <v>62302</v>
      </c>
      <c r="B77" s="129" t="s">
        <v>66</v>
      </c>
      <c r="C77" s="128"/>
      <c r="D77" s="127">
        <f>SUM(E77:T77)</f>
        <v>0</v>
      </c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W77" s="129">
        <f>+A77</f>
        <v>62302</v>
      </c>
      <c r="X77" s="129" t="str">
        <f>+B77</f>
        <v>Mantenimiento y rehabilitación de obras para el abastecimiento de agua, petróleo, gas, electricidad y telecomunicaciones</v>
      </c>
      <c r="Y77" s="130">
        <f t="shared" si="33"/>
        <v>0</v>
      </c>
      <c r="Z77" s="131" t="e">
        <f>VLOOKUP(W77,$A$13:$BS$77,VLOOKUP($AC$7,$AY$2:$BA$17,2,0),0)</f>
        <v>#N/A</v>
      </c>
      <c r="AA77" s="131" t="e">
        <f>VLOOKUP(W77,$A$13:$BS$77,VLOOKUP($AC$7,$AY$2:$BA$17,3,0),0)</f>
        <v>#N/A</v>
      </c>
      <c r="AB77" s="130">
        <v>0</v>
      </c>
      <c r="AC77" s="130" t="e">
        <f t="shared" si="34"/>
        <v>#N/A</v>
      </c>
      <c r="BD77" s="130">
        <f t="shared" si="35"/>
        <v>0</v>
      </c>
      <c r="BE77" s="130">
        <f t="shared" si="36"/>
        <v>0</v>
      </c>
      <c r="BF77" s="130">
        <f t="shared" si="36"/>
        <v>0</v>
      </c>
      <c r="BG77" s="130">
        <f t="shared" si="36"/>
        <v>0</v>
      </c>
      <c r="BH77" s="130">
        <f t="shared" si="36"/>
        <v>0</v>
      </c>
      <c r="BI77" s="130">
        <f t="shared" si="36"/>
        <v>0</v>
      </c>
      <c r="BJ77" s="130">
        <f t="shared" si="36"/>
        <v>0</v>
      </c>
      <c r="BK77" s="130">
        <f t="shared" si="36"/>
        <v>0</v>
      </c>
      <c r="BL77" s="130">
        <f t="shared" si="36"/>
        <v>0</v>
      </c>
      <c r="BM77" s="130">
        <f t="shared" si="36"/>
        <v>0</v>
      </c>
      <c r="BN77" s="130">
        <f t="shared" si="36"/>
        <v>0</v>
      </c>
      <c r="BO77" s="130">
        <f t="shared" si="36"/>
        <v>0</v>
      </c>
      <c r="BP77" s="130">
        <f t="shared" si="36"/>
        <v>0</v>
      </c>
      <c r="BQ77" s="130">
        <f t="shared" si="36"/>
        <v>0</v>
      </c>
      <c r="BR77" s="130">
        <f t="shared" si="36"/>
        <v>0</v>
      </c>
      <c r="BS77" s="130">
        <f t="shared" si="36"/>
        <v>0</v>
      </c>
    </row>
    <row r="78" spans="1:71" x14ac:dyDescent="0.2">
      <c r="A78" s="882" t="s">
        <v>12</v>
      </c>
      <c r="B78" s="883"/>
      <c r="C78" s="132">
        <f>SUM(C76:C77)</f>
        <v>0</v>
      </c>
      <c r="D78" s="132">
        <f>SUM(D76:D77)</f>
        <v>0</v>
      </c>
      <c r="E78" s="132">
        <f>SUM(E76:E77)</f>
        <v>0</v>
      </c>
      <c r="F78" s="132">
        <f>SUM(F76:F77)</f>
        <v>0</v>
      </c>
      <c r="G78" s="132">
        <f t="shared" ref="G78:T78" si="37">SUM(G76:G77)</f>
        <v>0</v>
      </c>
      <c r="H78" s="132">
        <f t="shared" si="37"/>
        <v>0</v>
      </c>
      <c r="I78" s="132">
        <f t="shared" si="37"/>
        <v>0</v>
      </c>
      <c r="J78" s="132">
        <f t="shared" si="37"/>
        <v>0</v>
      </c>
      <c r="K78" s="132">
        <f t="shared" si="37"/>
        <v>0</v>
      </c>
      <c r="L78" s="132">
        <f t="shared" si="37"/>
        <v>0</v>
      </c>
      <c r="M78" s="132">
        <f t="shared" si="37"/>
        <v>0</v>
      </c>
      <c r="N78" s="132">
        <f t="shared" si="37"/>
        <v>0</v>
      </c>
      <c r="O78" s="132">
        <f t="shared" si="37"/>
        <v>0</v>
      </c>
      <c r="P78" s="132">
        <f t="shared" si="37"/>
        <v>0</v>
      </c>
      <c r="Q78" s="132">
        <f t="shared" si="37"/>
        <v>0</v>
      </c>
      <c r="R78" s="132">
        <f t="shared" si="37"/>
        <v>0</v>
      </c>
      <c r="S78" s="132">
        <f t="shared" si="37"/>
        <v>0</v>
      </c>
      <c r="T78" s="132">
        <f t="shared" si="37"/>
        <v>0</v>
      </c>
      <c r="W78" s="884" t="s">
        <v>12</v>
      </c>
      <c r="X78" s="884"/>
      <c r="Y78" s="132">
        <f>SUM(Y76:Y77)</f>
        <v>0</v>
      </c>
      <c r="Z78" s="132" t="e">
        <f t="shared" ref="Z78:AC78" si="38">SUM(Z76:Z77)</f>
        <v>#N/A</v>
      </c>
      <c r="AA78" s="132" t="e">
        <f t="shared" si="38"/>
        <v>#N/A</v>
      </c>
      <c r="AB78" s="132">
        <f t="shared" si="38"/>
        <v>0</v>
      </c>
      <c r="AC78" s="132" t="e">
        <f t="shared" si="38"/>
        <v>#N/A</v>
      </c>
      <c r="BD78" s="132">
        <f>SUM(BD76:BD77)</f>
        <v>0</v>
      </c>
      <c r="BE78" s="132">
        <f t="shared" ref="BE78:BS78" si="39">SUM(BE76:BE77)</f>
        <v>0</v>
      </c>
      <c r="BF78" s="132">
        <f t="shared" si="39"/>
        <v>0</v>
      </c>
      <c r="BG78" s="132">
        <f t="shared" si="39"/>
        <v>0</v>
      </c>
      <c r="BH78" s="132">
        <f t="shared" si="39"/>
        <v>0</v>
      </c>
      <c r="BI78" s="132">
        <f t="shared" si="39"/>
        <v>0</v>
      </c>
      <c r="BJ78" s="132">
        <f t="shared" si="39"/>
        <v>0</v>
      </c>
      <c r="BK78" s="132">
        <f t="shared" si="39"/>
        <v>0</v>
      </c>
      <c r="BL78" s="132">
        <f t="shared" si="39"/>
        <v>0</v>
      </c>
      <c r="BM78" s="132">
        <f t="shared" si="39"/>
        <v>0</v>
      </c>
      <c r="BN78" s="132">
        <f t="shared" si="39"/>
        <v>0</v>
      </c>
      <c r="BO78" s="132">
        <f t="shared" si="39"/>
        <v>0</v>
      </c>
      <c r="BP78" s="132">
        <f t="shared" si="39"/>
        <v>0</v>
      </c>
      <c r="BQ78" s="132">
        <f t="shared" si="39"/>
        <v>0</v>
      </c>
      <c r="BR78" s="132">
        <f t="shared" si="39"/>
        <v>0</v>
      </c>
      <c r="BS78" s="132">
        <f t="shared" si="39"/>
        <v>0</v>
      </c>
    </row>
    <row r="79" spans="1:71" x14ac:dyDescent="0.2">
      <c r="A79" s="882" t="s">
        <v>0</v>
      </c>
      <c r="B79" s="883"/>
      <c r="C79" s="132">
        <f t="shared" ref="C79:T79" si="40">C40+C70+C74+C78</f>
        <v>0</v>
      </c>
      <c r="D79" s="132">
        <f t="shared" si="40"/>
        <v>0</v>
      </c>
      <c r="E79" s="132">
        <f t="shared" si="40"/>
        <v>0</v>
      </c>
      <c r="F79" s="132">
        <f t="shared" si="40"/>
        <v>0</v>
      </c>
      <c r="G79" s="132">
        <f t="shared" si="40"/>
        <v>0</v>
      </c>
      <c r="H79" s="132">
        <f t="shared" si="40"/>
        <v>0</v>
      </c>
      <c r="I79" s="132">
        <f t="shared" si="40"/>
        <v>0</v>
      </c>
      <c r="J79" s="132">
        <f t="shared" si="40"/>
        <v>0</v>
      </c>
      <c r="K79" s="132">
        <f t="shared" si="40"/>
        <v>0</v>
      </c>
      <c r="L79" s="132">
        <f t="shared" si="40"/>
        <v>0</v>
      </c>
      <c r="M79" s="132">
        <f t="shared" si="40"/>
        <v>0</v>
      </c>
      <c r="N79" s="132">
        <f t="shared" si="40"/>
        <v>0</v>
      </c>
      <c r="O79" s="132">
        <f t="shared" si="40"/>
        <v>0</v>
      </c>
      <c r="P79" s="132">
        <f t="shared" si="40"/>
        <v>0</v>
      </c>
      <c r="Q79" s="132">
        <f t="shared" si="40"/>
        <v>0</v>
      </c>
      <c r="R79" s="132">
        <f t="shared" si="40"/>
        <v>0</v>
      </c>
      <c r="S79" s="132">
        <f t="shared" si="40"/>
        <v>0</v>
      </c>
      <c r="T79" s="132">
        <f t="shared" si="40"/>
        <v>0</v>
      </c>
      <c r="W79" s="884" t="s">
        <v>0</v>
      </c>
      <c r="X79" s="884"/>
      <c r="Y79" s="132">
        <f>Y40+Y70+Y74+Y78</f>
        <v>0</v>
      </c>
      <c r="Z79" s="132" t="e">
        <f>Z40+Z70+Z74+Z78</f>
        <v>#N/A</v>
      </c>
      <c r="AA79" s="132" t="e">
        <f>AA40+AA70+AA74+AA78</f>
        <v>#N/A</v>
      </c>
      <c r="AB79" s="132">
        <f>AB40+AB70+AB74+AB78</f>
        <v>0</v>
      </c>
      <c r="AC79" s="132" t="e">
        <f>AC40+AC70+AC74+AC78</f>
        <v>#N/A</v>
      </c>
      <c r="BD79" s="132">
        <f t="shared" ref="BD79:BS79" si="41">BD40+BD70+BD74+BD78</f>
        <v>0</v>
      </c>
      <c r="BE79" s="132">
        <f t="shared" si="41"/>
        <v>0</v>
      </c>
      <c r="BF79" s="132">
        <f t="shared" si="41"/>
        <v>0</v>
      </c>
      <c r="BG79" s="132">
        <f t="shared" si="41"/>
        <v>0</v>
      </c>
      <c r="BH79" s="132">
        <f t="shared" si="41"/>
        <v>0</v>
      </c>
      <c r="BI79" s="132">
        <f t="shared" si="41"/>
        <v>0</v>
      </c>
      <c r="BJ79" s="132">
        <f t="shared" si="41"/>
        <v>0</v>
      </c>
      <c r="BK79" s="132">
        <f t="shared" si="41"/>
        <v>0</v>
      </c>
      <c r="BL79" s="132">
        <f t="shared" si="41"/>
        <v>0</v>
      </c>
      <c r="BM79" s="132">
        <f t="shared" si="41"/>
        <v>0</v>
      </c>
      <c r="BN79" s="132">
        <f t="shared" si="41"/>
        <v>0</v>
      </c>
      <c r="BO79" s="132">
        <f t="shared" si="41"/>
        <v>0</v>
      </c>
      <c r="BP79" s="132">
        <f t="shared" si="41"/>
        <v>0</v>
      </c>
      <c r="BQ79" s="132">
        <f t="shared" si="41"/>
        <v>0</v>
      </c>
      <c r="BR79" s="132">
        <f t="shared" si="41"/>
        <v>0</v>
      </c>
      <c r="BS79" s="132">
        <f t="shared" si="41"/>
        <v>0</v>
      </c>
    </row>
    <row r="81" spans="1:29" x14ac:dyDescent="0.2">
      <c r="A81" s="102"/>
    </row>
    <row r="84" spans="1:29" x14ac:dyDescent="0.2">
      <c r="W84" s="181"/>
      <c r="X84" s="181"/>
    </row>
    <row r="85" spans="1:29" ht="13.5" thickBot="1" x14ac:dyDescent="0.25">
      <c r="W85" s="182"/>
      <c r="X85" s="182"/>
      <c r="AA85" s="871"/>
      <c r="AB85" s="871"/>
      <c r="AC85" s="871"/>
    </row>
    <row r="86" spans="1:29" ht="15.75" customHeight="1" x14ac:dyDescent="0.2">
      <c r="W86" s="873" t="str">
        <f>+Detalle!K5</f>
        <v>José Antonio Martínez García</v>
      </c>
      <c r="X86" s="873"/>
      <c r="AA86" s="872" t="str">
        <f>Detalle!$K$7</f>
        <v>Óscar Mario Fuentes Rojas</v>
      </c>
      <c r="AB86" s="872"/>
      <c r="AC86" s="872"/>
    </row>
    <row r="87" spans="1:29" x14ac:dyDescent="0.2">
      <c r="W87" s="873"/>
      <c r="X87" s="873"/>
      <c r="AA87" s="873"/>
      <c r="AB87" s="873"/>
      <c r="AC87" s="873"/>
    </row>
    <row r="88" spans="1:29" ht="20.25" customHeight="1" x14ac:dyDescent="0.2">
      <c r="W88" s="875" t="str">
        <f>+Detalle!K6</f>
        <v>Secretario de Salud y Director General de los Servicios de Salud del Estado de Puebla</v>
      </c>
      <c r="X88" s="875"/>
      <c r="AA88" s="874" t="str">
        <f>Detalle!$K$8</f>
        <v>Titular de la Unidad de Administración y Finanzas de la Secretaría de Salud y Coordinador de Planeación y Evaluación de los Servicios de Salud del Estado de Puebla</v>
      </c>
      <c r="AB88" s="874"/>
      <c r="AC88" s="874"/>
    </row>
    <row r="89" spans="1:29" ht="20.25" customHeight="1" x14ac:dyDescent="0.2">
      <c r="W89" s="875"/>
      <c r="X89" s="875"/>
      <c r="AA89" s="874"/>
      <c r="AB89" s="874"/>
      <c r="AC89" s="874"/>
    </row>
  </sheetData>
  <sheetProtection formatCells="0" formatColumns="0" formatRows="0" deleteColumns="0" deleteRows="0"/>
  <customSheetViews>
    <customSheetView guid="{F1D24DD1-585A-4954-8468-251718BBBD97}" scale="115" showGridLines="0" fitToPage="1">
      <pane ySplit="11" topLeftCell="A31" activePane="bottomLeft" state="frozen"/>
      <selection pane="bottomLeft" activeCell="D2" sqref="D2"/>
      <pageMargins left="0.39370078740157483" right="0.39370078740157483" top="0.59055118110236227" bottom="0.59055118110236227" header="0.51181102362204722" footer="0.31496062992125984"/>
      <printOptions horizontalCentered="1"/>
      <pageSetup scale="99" fitToHeight="3" orientation="landscape" r:id="rId1"/>
      <headerFooter alignWithMargins="0">
        <oddFooter>&amp;L&amp;10&amp;A&amp;R&amp;10&amp;P de &amp;N</oddFooter>
      </headerFooter>
    </customSheetView>
  </customSheetViews>
  <mergeCells count="37">
    <mergeCell ref="BD12:BS12"/>
    <mergeCell ref="BD41:BS41"/>
    <mergeCell ref="BD71:BS71"/>
    <mergeCell ref="BD75:BS75"/>
    <mergeCell ref="W1:AC1"/>
    <mergeCell ref="W2:AC2"/>
    <mergeCell ref="W3:AA4"/>
    <mergeCell ref="Y5:Z5"/>
    <mergeCell ref="W71:AC71"/>
    <mergeCell ref="A10:B11"/>
    <mergeCell ref="C10:T10"/>
    <mergeCell ref="W10:X11"/>
    <mergeCell ref="Y10:AC10"/>
    <mergeCell ref="W12:AC12"/>
    <mergeCell ref="A12:T12"/>
    <mergeCell ref="A40:B40"/>
    <mergeCell ref="W40:X40"/>
    <mergeCell ref="W41:AC41"/>
    <mergeCell ref="A70:B70"/>
    <mergeCell ref="W70:X70"/>
    <mergeCell ref="A41:T41"/>
    <mergeCell ref="A6:B6"/>
    <mergeCell ref="W7:X7"/>
    <mergeCell ref="AA85:AC85"/>
    <mergeCell ref="AA86:AC87"/>
    <mergeCell ref="AA88:AC89"/>
    <mergeCell ref="W88:X89"/>
    <mergeCell ref="A71:T71"/>
    <mergeCell ref="A75:T75"/>
    <mergeCell ref="A79:B79"/>
    <mergeCell ref="W79:X79"/>
    <mergeCell ref="W86:X87"/>
    <mergeCell ref="A74:B74"/>
    <mergeCell ref="W74:X74"/>
    <mergeCell ref="W75:AC75"/>
    <mergeCell ref="A78:B78"/>
    <mergeCell ref="W78:X78"/>
  </mergeCells>
  <conditionalFormatting sqref="AC13">
    <cfRule type="cellIs" dxfId="14" priority="5" operator="lessThan">
      <formula>0</formula>
    </cfRule>
  </conditionalFormatting>
  <conditionalFormatting sqref="AC14:AC39">
    <cfRule type="cellIs" dxfId="13" priority="4" operator="lessThan">
      <formula>0</formula>
    </cfRule>
  </conditionalFormatting>
  <conditionalFormatting sqref="AC42:AC69">
    <cfRule type="cellIs" dxfId="12" priority="3" operator="lessThan">
      <formula>0</formula>
    </cfRule>
  </conditionalFormatting>
  <conditionalFormatting sqref="AC72:AC73">
    <cfRule type="cellIs" dxfId="11" priority="2" operator="lessThan">
      <formula>0</formula>
    </cfRule>
  </conditionalFormatting>
  <conditionalFormatting sqref="AC76:AC77">
    <cfRule type="cellIs" dxfId="10" priority="1" operator="lessThan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fitToHeight="3" orientation="landscape" r:id="rId2"/>
  <headerFooter alignWithMargins="0">
    <oddFooter>&amp;L&amp;10&amp;A&amp;R&amp;10&amp;P de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21</vt:i4>
      </vt:variant>
    </vt:vector>
  </HeadingPairs>
  <TitlesOfParts>
    <vt:vector size="36" baseType="lpstr">
      <vt:lpstr>Introducción</vt:lpstr>
      <vt:lpstr>ÍNDICE</vt:lpstr>
      <vt:lpstr>MES A COMPROBAR FED</vt:lpstr>
      <vt:lpstr>PG</vt:lpstr>
      <vt:lpstr>RESUMEN AF</vt:lpstr>
      <vt:lpstr>1. REM-NUM</vt:lpstr>
      <vt:lpstr>2. MED</vt:lpstr>
      <vt:lpstr>3.PYP</vt:lpstr>
      <vt:lpstr>4.GO-TES</vt:lpstr>
      <vt:lpstr>4 GO-NUM</vt:lpstr>
      <vt:lpstr>4.1 GO-ESP</vt:lpstr>
      <vt:lpstr>4.2 GO CyM y SIS</vt:lpstr>
      <vt:lpstr>4.3 33900 NUM</vt:lpstr>
      <vt:lpstr>CONCILIACIÓN-MED_25301</vt:lpstr>
      <vt:lpstr>Detalle</vt:lpstr>
      <vt:lpstr>'1. REM-NUM'!Área_de_impresión</vt:lpstr>
      <vt:lpstr>'2. MED'!Área_de_impresión</vt:lpstr>
      <vt:lpstr>'3.PYP'!Área_de_impresión</vt:lpstr>
      <vt:lpstr>'4 GO-NUM'!Área_de_impresión</vt:lpstr>
      <vt:lpstr>'4.1 GO-ESP'!Área_de_impresión</vt:lpstr>
      <vt:lpstr>'4.2 GO CyM y SIS'!Área_de_impresión</vt:lpstr>
      <vt:lpstr>'4.3 33900 NUM'!Área_de_impresión</vt:lpstr>
      <vt:lpstr>'4.GO-TES'!Área_de_impresión</vt:lpstr>
      <vt:lpstr>'CONCILIACIÓN-MED_25301'!Área_de_impresión</vt:lpstr>
      <vt:lpstr>Detalle!Área_de_impresión</vt:lpstr>
      <vt:lpstr>PG!Área_de_impresión</vt:lpstr>
      <vt:lpstr>'RESUMEN AF'!Área_de_impresión</vt:lpstr>
      <vt:lpstr>'1. REM-NUM'!Títulos_a_imprimir</vt:lpstr>
      <vt:lpstr>'2. MED'!Títulos_a_imprimir</vt:lpstr>
      <vt:lpstr>'3.PYP'!Títulos_a_imprimir</vt:lpstr>
      <vt:lpstr>'4 GO-NUM'!Títulos_a_imprimir</vt:lpstr>
      <vt:lpstr>'4.1 GO-ESP'!Títulos_a_imprimir</vt:lpstr>
      <vt:lpstr>'4.2 GO CyM y SIS'!Títulos_a_imprimir</vt:lpstr>
      <vt:lpstr>'4.GO-TES'!Títulos_a_imprimir</vt:lpstr>
      <vt:lpstr>'CONCILIACIÓN-MED_25301'!Títulos_a_imprimir</vt:lpstr>
      <vt:lpstr>Detalle!Títulos_a_imprimir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Gustavo</cp:lastModifiedBy>
  <cp:lastPrinted>2023-07-22T00:01:03Z</cp:lastPrinted>
  <dcterms:created xsi:type="dcterms:W3CDTF">2013-05-11T17:55:09Z</dcterms:created>
  <dcterms:modified xsi:type="dcterms:W3CDTF">2023-08-02T21:55:31Z</dcterms:modified>
</cp:coreProperties>
</file>